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u-srv1\лариса леонідівна пк\2021\Виконання бюджету\за I квартал 2021 року\"/>
    </mc:Choice>
  </mc:AlternateContent>
  <bookViews>
    <workbookView xWindow="9540" yWindow="-45" windowWidth="12105" windowHeight="8760"/>
  </bookViews>
  <sheets>
    <sheet name="Лист1" sheetId="1" r:id="rId1"/>
    <sheet name="Лист2" sheetId="2" r:id="rId2"/>
  </sheets>
  <definedNames>
    <definedName name="_xlnm.Print_Area" localSheetId="0">Лист1!$A$1:$I$175</definedName>
  </definedNames>
  <calcPr calcId="152511"/>
</workbook>
</file>

<file path=xl/calcChain.xml><?xml version="1.0" encoding="utf-8"?>
<calcChain xmlns="http://schemas.openxmlformats.org/spreadsheetml/2006/main">
  <c r="I153" i="1" l="1"/>
  <c r="H153" i="1"/>
  <c r="F153" i="1"/>
  <c r="I164" i="1"/>
  <c r="H164" i="1"/>
  <c r="F164" i="1"/>
  <c r="I143" i="1"/>
  <c r="H143" i="1"/>
  <c r="F143" i="1"/>
  <c r="E143" i="1"/>
  <c r="F118" i="1"/>
  <c r="I66" i="1"/>
  <c r="H66" i="1"/>
  <c r="E66" i="1"/>
  <c r="E27" i="1"/>
  <c r="I27" i="1"/>
  <c r="H27" i="1"/>
  <c r="F27" i="1"/>
  <c r="I117" i="1"/>
  <c r="H117" i="1"/>
  <c r="F117" i="1"/>
  <c r="E117" i="1"/>
  <c r="D65" i="1"/>
  <c r="C65" i="1"/>
  <c r="D26" i="1"/>
  <c r="C26" i="1"/>
  <c r="D142" i="1"/>
  <c r="I142" i="1" s="1"/>
  <c r="C142" i="1"/>
  <c r="E142" i="1" s="1"/>
  <c r="D163" i="1"/>
  <c r="D162" i="1" s="1"/>
  <c r="D161" i="1" s="1"/>
  <c r="C163" i="1"/>
  <c r="C162" i="1" s="1"/>
  <c r="C161" i="1" s="1"/>
  <c r="E164" i="1"/>
  <c r="D152" i="1"/>
  <c r="I152" i="1" s="1"/>
  <c r="C152" i="1"/>
  <c r="E153" i="1"/>
  <c r="F161" i="1" l="1"/>
  <c r="F26" i="1"/>
  <c r="I26" i="1"/>
  <c r="E161" i="1"/>
  <c r="F162" i="1"/>
  <c r="E26" i="1"/>
  <c r="E162" i="1"/>
  <c r="F163" i="1"/>
  <c r="H161" i="1"/>
  <c r="I161" i="1" s="1"/>
  <c r="H152" i="1"/>
  <c r="H26" i="1"/>
  <c r="F142" i="1"/>
  <c r="H142" i="1"/>
  <c r="E163" i="1"/>
  <c r="H162" i="1"/>
  <c r="I162" i="1" s="1"/>
  <c r="H163" i="1"/>
  <c r="F152" i="1"/>
  <c r="E152" i="1"/>
  <c r="G31" i="1"/>
  <c r="G29" i="1"/>
  <c r="I163" i="1" l="1"/>
  <c r="G65" i="1"/>
  <c r="I65" i="1" s="1"/>
  <c r="I69" i="1"/>
  <c r="H69" i="1"/>
  <c r="F69" i="1"/>
  <c r="E69" i="1"/>
  <c r="E107" i="1" l="1"/>
  <c r="F107" i="1"/>
  <c r="H107" i="1"/>
  <c r="I107" i="1"/>
  <c r="C59" i="1" l="1"/>
  <c r="C58" i="1" s="1"/>
  <c r="E58" i="1" s="1"/>
  <c r="D59" i="1"/>
  <c r="D58" i="1" s="1"/>
  <c r="G59" i="1"/>
  <c r="G58" i="1" s="1"/>
  <c r="E60" i="1"/>
  <c r="F60" i="1"/>
  <c r="H60" i="1"/>
  <c r="I60" i="1"/>
  <c r="G103" i="1"/>
  <c r="D103" i="1"/>
  <c r="C103" i="1"/>
  <c r="I120" i="1"/>
  <c r="H120" i="1"/>
  <c r="F120" i="1"/>
  <c r="E120" i="1"/>
  <c r="E116" i="1"/>
  <c r="F116" i="1"/>
  <c r="H116" i="1"/>
  <c r="I116" i="1"/>
  <c r="E109" i="1"/>
  <c r="F109" i="1"/>
  <c r="H109" i="1"/>
  <c r="I109" i="1"/>
  <c r="G95" i="1"/>
  <c r="D95" i="1"/>
  <c r="C95" i="1"/>
  <c r="I96" i="1"/>
  <c r="H96" i="1"/>
  <c r="F96" i="1"/>
  <c r="E96" i="1"/>
  <c r="E82" i="1"/>
  <c r="C31" i="1"/>
  <c r="D31" i="1"/>
  <c r="E59" i="1" l="1"/>
  <c r="I59" i="1"/>
  <c r="H59" i="1"/>
  <c r="I58" i="1"/>
  <c r="F58" i="1"/>
  <c r="H58" i="1"/>
  <c r="F59" i="1"/>
  <c r="E100" i="1"/>
  <c r="F100" i="1"/>
  <c r="H100" i="1"/>
  <c r="I100" i="1"/>
  <c r="E119" i="1" l="1"/>
  <c r="F119" i="1"/>
  <c r="H119" i="1"/>
  <c r="I119" i="1"/>
  <c r="G71" i="1"/>
  <c r="D71" i="1"/>
  <c r="C71" i="1"/>
  <c r="I72" i="1"/>
  <c r="H72" i="1"/>
  <c r="F72" i="1"/>
  <c r="E72" i="1"/>
  <c r="I138" i="1" l="1"/>
  <c r="H138" i="1"/>
  <c r="G137" i="1"/>
  <c r="D137" i="1"/>
  <c r="G126" i="1"/>
  <c r="G125" i="1" s="1"/>
  <c r="D126" i="1"/>
  <c r="C126" i="1"/>
  <c r="C125" i="1" s="1"/>
  <c r="E125" i="1" s="1"/>
  <c r="I127" i="1"/>
  <c r="H127" i="1"/>
  <c r="F127" i="1"/>
  <c r="E127" i="1"/>
  <c r="E126" i="1" l="1"/>
  <c r="I126" i="1"/>
  <c r="F126" i="1"/>
  <c r="I137" i="1"/>
  <c r="H137" i="1"/>
  <c r="D125" i="1"/>
  <c r="H126" i="1"/>
  <c r="G84" i="1"/>
  <c r="G83" i="1" s="1"/>
  <c r="D84" i="1"/>
  <c r="D83" i="1" s="1"/>
  <c r="C84" i="1"/>
  <c r="E110" i="1"/>
  <c r="F110" i="1"/>
  <c r="H110" i="1"/>
  <c r="I110" i="1"/>
  <c r="E97" i="1"/>
  <c r="F97" i="1"/>
  <c r="H97" i="1"/>
  <c r="I97" i="1"/>
  <c r="E86" i="1"/>
  <c r="F86" i="1"/>
  <c r="H86" i="1"/>
  <c r="I86" i="1"/>
  <c r="G54" i="1"/>
  <c r="D54" i="1"/>
  <c r="C54" i="1"/>
  <c r="G23" i="1"/>
  <c r="D23" i="1"/>
  <c r="C23" i="1"/>
  <c r="E24" i="1"/>
  <c r="F24" i="1"/>
  <c r="H24" i="1"/>
  <c r="I24" i="1"/>
  <c r="G17" i="1"/>
  <c r="D17" i="1"/>
  <c r="D16" i="1" s="1"/>
  <c r="C17" i="1"/>
  <c r="E18" i="1"/>
  <c r="F18" i="1"/>
  <c r="H18" i="1"/>
  <c r="I18" i="1"/>
  <c r="G93" i="1"/>
  <c r="D101" i="1"/>
  <c r="C101" i="1"/>
  <c r="E113" i="1"/>
  <c r="F113" i="1"/>
  <c r="H113" i="1"/>
  <c r="I113" i="1"/>
  <c r="E111" i="1"/>
  <c r="F111" i="1"/>
  <c r="H111" i="1"/>
  <c r="I111" i="1"/>
  <c r="G101" i="1"/>
  <c r="I102" i="1"/>
  <c r="H102" i="1"/>
  <c r="F102" i="1"/>
  <c r="E102" i="1"/>
  <c r="G132" i="1"/>
  <c r="G131" i="1" s="1"/>
  <c r="D132" i="1"/>
  <c r="G129" i="1"/>
  <c r="G128" i="1" s="1"/>
  <c r="D129" i="1"/>
  <c r="D128" i="1" s="1"/>
  <c r="C129" i="1"/>
  <c r="C128" i="1" s="1"/>
  <c r="C132" i="1"/>
  <c r="C131" i="1" s="1"/>
  <c r="G36" i="1"/>
  <c r="G41" i="1"/>
  <c r="G46" i="1"/>
  <c r="G49" i="1"/>
  <c r="G52" i="1"/>
  <c r="G9" i="1"/>
  <c r="G14" i="1"/>
  <c r="G20" i="1"/>
  <c r="D9" i="1"/>
  <c r="D14" i="1"/>
  <c r="D20" i="1"/>
  <c r="D52" i="1"/>
  <c r="D36" i="1"/>
  <c r="D41" i="1"/>
  <c r="D46" i="1"/>
  <c r="D49" i="1"/>
  <c r="D29" i="1"/>
  <c r="C9" i="1"/>
  <c r="C14" i="1"/>
  <c r="C20" i="1"/>
  <c r="C52" i="1"/>
  <c r="E52" i="1" s="1"/>
  <c r="C36" i="1"/>
  <c r="C41" i="1"/>
  <c r="C46" i="1"/>
  <c r="C49" i="1"/>
  <c r="C29" i="1"/>
  <c r="F31" i="1"/>
  <c r="D140" i="1"/>
  <c r="D144" i="1"/>
  <c r="D165" i="1"/>
  <c r="D150" i="1"/>
  <c r="D155" i="1"/>
  <c r="D154" i="1" s="1"/>
  <c r="D159" i="1"/>
  <c r="D158" i="1" s="1"/>
  <c r="D63" i="1"/>
  <c r="D77" i="1"/>
  <c r="D79" i="1"/>
  <c r="D89" i="1"/>
  <c r="D88" i="1" s="1"/>
  <c r="D87" i="1" s="1"/>
  <c r="C150" i="1"/>
  <c r="C155" i="1"/>
  <c r="C154" i="1" s="1"/>
  <c r="E104" i="1"/>
  <c r="F104" i="1"/>
  <c r="H104" i="1"/>
  <c r="I104" i="1"/>
  <c r="E105" i="1"/>
  <c r="F105" i="1"/>
  <c r="H105" i="1"/>
  <c r="I105" i="1"/>
  <c r="E106" i="1"/>
  <c r="F106" i="1"/>
  <c r="H106" i="1"/>
  <c r="I106" i="1"/>
  <c r="E108" i="1"/>
  <c r="F108" i="1"/>
  <c r="H108" i="1"/>
  <c r="I108" i="1"/>
  <c r="E112" i="1"/>
  <c r="F112" i="1"/>
  <c r="H112" i="1"/>
  <c r="I112" i="1"/>
  <c r="E114" i="1"/>
  <c r="F114" i="1"/>
  <c r="H114" i="1"/>
  <c r="I114" i="1"/>
  <c r="E115" i="1"/>
  <c r="F115" i="1"/>
  <c r="H115" i="1"/>
  <c r="I115" i="1"/>
  <c r="E118" i="1"/>
  <c r="H118" i="1"/>
  <c r="I118" i="1"/>
  <c r="D93" i="1"/>
  <c r="G63" i="1"/>
  <c r="G77" i="1"/>
  <c r="G79" i="1"/>
  <c r="G89" i="1"/>
  <c r="G88" i="1" s="1"/>
  <c r="G140" i="1"/>
  <c r="G139" i="1" s="1"/>
  <c r="G144" i="1"/>
  <c r="G155" i="1"/>
  <c r="G154" i="1" s="1"/>
  <c r="G150" i="1"/>
  <c r="G165" i="1"/>
  <c r="G159" i="1"/>
  <c r="H166" i="1"/>
  <c r="H160" i="1"/>
  <c r="H156" i="1"/>
  <c r="H151" i="1"/>
  <c r="H148" i="1"/>
  <c r="H146" i="1"/>
  <c r="H145" i="1"/>
  <c r="H141" i="1"/>
  <c r="H135" i="1"/>
  <c r="H134" i="1"/>
  <c r="H133" i="1"/>
  <c r="H130" i="1"/>
  <c r="H99" i="1"/>
  <c r="H98" i="1"/>
  <c r="H94" i="1"/>
  <c r="H90" i="1"/>
  <c r="H85" i="1"/>
  <c r="H82" i="1"/>
  <c r="H81" i="1"/>
  <c r="H80" i="1"/>
  <c r="H78" i="1"/>
  <c r="H76" i="1"/>
  <c r="H75" i="1"/>
  <c r="H74" i="1"/>
  <c r="H73" i="1"/>
  <c r="H68" i="1"/>
  <c r="H67" i="1"/>
  <c r="H64" i="1"/>
  <c r="H57" i="1"/>
  <c r="H56" i="1"/>
  <c r="H55" i="1"/>
  <c r="H53" i="1"/>
  <c r="H51" i="1"/>
  <c r="H50" i="1"/>
  <c r="H48" i="1"/>
  <c r="H47" i="1"/>
  <c r="H45" i="1"/>
  <c r="H44" i="1"/>
  <c r="H43" i="1"/>
  <c r="H42" i="1"/>
  <c r="H40" i="1"/>
  <c r="H39" i="1"/>
  <c r="H38" i="1"/>
  <c r="H37" i="1"/>
  <c r="H33" i="1"/>
  <c r="H32" i="1"/>
  <c r="H30" i="1"/>
  <c r="H25" i="1"/>
  <c r="H22" i="1"/>
  <c r="H21" i="1"/>
  <c r="H19" i="1"/>
  <c r="H15" i="1"/>
  <c r="H13" i="1"/>
  <c r="H12" i="1"/>
  <c r="H11" i="1"/>
  <c r="H10" i="1"/>
  <c r="C93" i="1"/>
  <c r="F32" i="1"/>
  <c r="E32" i="1"/>
  <c r="F30" i="1"/>
  <c r="E30" i="1"/>
  <c r="I32" i="1"/>
  <c r="I30" i="1"/>
  <c r="C63" i="1"/>
  <c r="F71" i="1"/>
  <c r="C77" i="1"/>
  <c r="C79" i="1"/>
  <c r="C89" i="1"/>
  <c r="E89" i="1" s="1"/>
  <c r="F90" i="1"/>
  <c r="I90" i="1" s="1"/>
  <c r="E90" i="1"/>
  <c r="I57" i="1"/>
  <c r="F57" i="1"/>
  <c r="E57" i="1"/>
  <c r="E68" i="1"/>
  <c r="F68" i="1"/>
  <c r="E76" i="1"/>
  <c r="F76" i="1"/>
  <c r="I76" i="1"/>
  <c r="I68" i="1"/>
  <c r="E25" i="1"/>
  <c r="F25" i="1"/>
  <c r="I25" i="1"/>
  <c r="C159" i="1"/>
  <c r="C158" i="1" s="1"/>
  <c r="E160" i="1"/>
  <c r="F160" i="1"/>
  <c r="I160" i="1"/>
  <c r="C165" i="1"/>
  <c r="E166" i="1"/>
  <c r="F166" i="1"/>
  <c r="I166" i="1"/>
  <c r="C140" i="1"/>
  <c r="C139" i="1" s="1"/>
  <c r="C144" i="1"/>
  <c r="I75" i="1"/>
  <c r="E75" i="1"/>
  <c r="F75" i="1"/>
  <c r="I73" i="1"/>
  <c r="E73" i="1"/>
  <c r="F73" i="1"/>
  <c r="I19" i="1"/>
  <c r="I21" i="1"/>
  <c r="I22" i="1"/>
  <c r="E19" i="1"/>
  <c r="F19" i="1"/>
  <c r="E21" i="1"/>
  <c r="F21" i="1"/>
  <c r="E22" i="1"/>
  <c r="F22" i="1"/>
  <c r="I151" i="1"/>
  <c r="E151" i="1"/>
  <c r="F151" i="1"/>
  <c r="I156" i="1"/>
  <c r="I146" i="1"/>
  <c r="I145" i="1"/>
  <c r="I148" i="1"/>
  <c r="I141" i="1"/>
  <c r="I130" i="1"/>
  <c r="E156" i="1"/>
  <c r="F156" i="1"/>
  <c r="E146" i="1"/>
  <c r="F146" i="1"/>
  <c r="E145" i="1"/>
  <c r="F145" i="1"/>
  <c r="E148" i="1"/>
  <c r="F148" i="1"/>
  <c r="E141" i="1"/>
  <c r="F141" i="1"/>
  <c r="E130" i="1"/>
  <c r="F130" i="1"/>
  <c r="I99" i="1"/>
  <c r="I98" i="1"/>
  <c r="I94" i="1"/>
  <c r="I85" i="1"/>
  <c r="I82" i="1"/>
  <c r="I81" i="1"/>
  <c r="I80" i="1"/>
  <c r="I78" i="1"/>
  <c r="I74" i="1"/>
  <c r="I67" i="1"/>
  <c r="I64" i="1"/>
  <c r="I135" i="1"/>
  <c r="I134" i="1"/>
  <c r="I133" i="1"/>
  <c r="I56" i="1"/>
  <c r="I55" i="1"/>
  <c r="I53" i="1"/>
  <c r="I51" i="1"/>
  <c r="I50" i="1"/>
  <c r="I48" i="1"/>
  <c r="I47" i="1"/>
  <c r="I45" i="1"/>
  <c r="I44" i="1"/>
  <c r="I43" i="1"/>
  <c r="I42" i="1"/>
  <c r="I40" i="1"/>
  <c r="I39" i="1"/>
  <c r="I38" i="1"/>
  <c r="I37" i="1"/>
  <c r="I33" i="1"/>
  <c r="I15" i="1"/>
  <c r="I13" i="1"/>
  <c r="I12" i="1"/>
  <c r="I11" i="1"/>
  <c r="I10" i="1"/>
  <c r="E99" i="1"/>
  <c r="F99" i="1"/>
  <c r="E98" i="1"/>
  <c r="F98" i="1"/>
  <c r="E94" i="1"/>
  <c r="F94" i="1"/>
  <c r="E85" i="1"/>
  <c r="F85" i="1"/>
  <c r="F82" i="1"/>
  <c r="E81" i="1"/>
  <c r="F81" i="1"/>
  <c r="E80" i="1"/>
  <c r="F80" i="1"/>
  <c r="E78" i="1"/>
  <c r="F78" i="1"/>
  <c r="E74" i="1"/>
  <c r="F74" i="1"/>
  <c r="E67" i="1"/>
  <c r="F67" i="1"/>
  <c r="E64" i="1"/>
  <c r="F64" i="1"/>
  <c r="E135" i="1"/>
  <c r="F135" i="1"/>
  <c r="E134" i="1"/>
  <c r="F134" i="1"/>
  <c r="E133" i="1"/>
  <c r="F133" i="1"/>
  <c r="E56" i="1"/>
  <c r="F56" i="1"/>
  <c r="E55" i="1"/>
  <c r="F55" i="1"/>
  <c r="E53" i="1"/>
  <c r="F53" i="1"/>
  <c r="E51" i="1"/>
  <c r="F51" i="1"/>
  <c r="E50" i="1"/>
  <c r="F50" i="1"/>
  <c r="E48" i="1"/>
  <c r="F48" i="1"/>
  <c r="E47" i="1"/>
  <c r="F47" i="1"/>
  <c r="E45" i="1"/>
  <c r="F45" i="1"/>
  <c r="E44" i="1"/>
  <c r="F44" i="1"/>
  <c r="E43" i="1"/>
  <c r="F43" i="1"/>
  <c r="E42" i="1"/>
  <c r="F42" i="1"/>
  <c r="E40" i="1"/>
  <c r="F40" i="1"/>
  <c r="E39" i="1"/>
  <c r="F39" i="1"/>
  <c r="E38" i="1"/>
  <c r="F38" i="1"/>
  <c r="E37" i="1"/>
  <c r="F37" i="1"/>
  <c r="E33" i="1"/>
  <c r="F33" i="1"/>
  <c r="E15" i="1"/>
  <c r="F15" i="1"/>
  <c r="E13" i="1"/>
  <c r="F13" i="1"/>
  <c r="E12" i="1"/>
  <c r="F12" i="1"/>
  <c r="E11" i="1"/>
  <c r="F11" i="1"/>
  <c r="E10" i="1"/>
  <c r="F10" i="1"/>
  <c r="G136" i="1" l="1"/>
  <c r="C16" i="1"/>
  <c r="D149" i="1"/>
  <c r="E150" i="1"/>
  <c r="C149" i="1"/>
  <c r="C147" i="1" s="1"/>
  <c r="G35" i="1"/>
  <c r="G34" i="1" s="1"/>
  <c r="H77" i="1"/>
  <c r="H101" i="1"/>
  <c r="F101" i="1"/>
  <c r="I159" i="1"/>
  <c r="E77" i="1"/>
  <c r="F49" i="1"/>
  <c r="E46" i="1"/>
  <c r="F77" i="1"/>
  <c r="I46" i="1"/>
  <c r="F20" i="1"/>
  <c r="F52" i="1"/>
  <c r="E29" i="1"/>
  <c r="I41" i="1"/>
  <c r="I23" i="1"/>
  <c r="I14" i="1"/>
  <c r="E14" i="1"/>
  <c r="F129" i="1"/>
  <c r="I150" i="1"/>
  <c r="I77" i="1"/>
  <c r="E23" i="1"/>
  <c r="H54" i="1"/>
  <c r="H159" i="1"/>
  <c r="I79" i="1"/>
  <c r="I144" i="1"/>
  <c r="I101" i="1"/>
  <c r="E158" i="1"/>
  <c r="F158" i="1"/>
  <c r="C157" i="1"/>
  <c r="F159" i="1"/>
  <c r="E159" i="1"/>
  <c r="G158" i="1"/>
  <c r="I158" i="1" s="1"/>
  <c r="E144" i="1"/>
  <c r="F144" i="1"/>
  <c r="E95" i="1"/>
  <c r="H79" i="1"/>
  <c r="E65" i="1"/>
  <c r="E63" i="1"/>
  <c r="I52" i="1"/>
  <c r="H52" i="1"/>
  <c r="F41" i="1"/>
  <c r="H23" i="1"/>
  <c r="E20" i="1"/>
  <c r="H20" i="1"/>
  <c r="E17" i="1"/>
  <c r="E9" i="1"/>
  <c r="H144" i="1"/>
  <c r="G124" i="1"/>
  <c r="G167" i="1" s="1"/>
  <c r="H95" i="1"/>
  <c r="I93" i="1"/>
  <c r="I71" i="1"/>
  <c r="G62" i="1"/>
  <c r="I63" i="1"/>
  <c r="H63" i="1"/>
  <c r="D62" i="1"/>
  <c r="I54" i="1"/>
  <c r="H14" i="1"/>
  <c r="H9" i="1"/>
  <c r="F150" i="1"/>
  <c r="F79" i="1"/>
  <c r="H165" i="1"/>
  <c r="E165" i="1"/>
  <c r="F154" i="1"/>
  <c r="E155" i="1"/>
  <c r="E154" i="1"/>
  <c r="F155" i="1"/>
  <c r="H150" i="1"/>
  <c r="E140" i="1"/>
  <c r="C137" i="1"/>
  <c r="C136" i="1" s="1"/>
  <c r="F138" i="1"/>
  <c r="E138" i="1"/>
  <c r="F140" i="1"/>
  <c r="F132" i="1"/>
  <c r="C124" i="1"/>
  <c r="E132" i="1"/>
  <c r="F128" i="1"/>
  <c r="E129" i="1"/>
  <c r="H125" i="1"/>
  <c r="I125" i="1"/>
  <c r="F125" i="1"/>
  <c r="E103" i="1"/>
  <c r="F103" i="1"/>
  <c r="E101" i="1"/>
  <c r="F95" i="1"/>
  <c r="F93" i="1"/>
  <c r="I83" i="1"/>
  <c r="H89" i="1"/>
  <c r="I84" i="1"/>
  <c r="E79" i="1"/>
  <c r="E71" i="1"/>
  <c r="H71" i="1"/>
  <c r="C62" i="1"/>
  <c r="F63" i="1"/>
  <c r="E54" i="1"/>
  <c r="F54" i="1"/>
  <c r="E49" i="1"/>
  <c r="H49" i="1"/>
  <c r="F46" i="1"/>
  <c r="H46" i="1"/>
  <c r="E36" i="1"/>
  <c r="F36" i="1"/>
  <c r="E31" i="1"/>
  <c r="H29" i="1"/>
  <c r="F23" i="1"/>
  <c r="F17" i="1"/>
  <c r="I17" i="1"/>
  <c r="D8" i="1"/>
  <c r="F9" i="1"/>
  <c r="I20" i="1"/>
  <c r="F29" i="1"/>
  <c r="H31" i="1"/>
  <c r="C28" i="1"/>
  <c r="I36" i="1"/>
  <c r="C35" i="1"/>
  <c r="C34" i="1" s="1"/>
  <c r="H65" i="1"/>
  <c r="F65" i="1"/>
  <c r="H83" i="1"/>
  <c r="D92" i="1"/>
  <c r="D91" i="1" s="1"/>
  <c r="I95" i="1"/>
  <c r="H103" i="1"/>
  <c r="E128" i="1"/>
  <c r="H132" i="1"/>
  <c r="I128" i="1"/>
  <c r="H128" i="1"/>
  <c r="I129" i="1"/>
  <c r="H129" i="1"/>
  <c r="I103" i="1"/>
  <c r="I49" i="1"/>
  <c r="H36" i="1"/>
  <c r="I29" i="1"/>
  <c r="G28" i="1"/>
  <c r="G8" i="1"/>
  <c r="I9" i="1"/>
  <c r="I154" i="1"/>
  <c r="H154" i="1"/>
  <c r="C83" i="1"/>
  <c r="E84" i="1"/>
  <c r="G149" i="1"/>
  <c r="D139" i="1"/>
  <c r="D136" i="1" s="1"/>
  <c r="I140" i="1"/>
  <c r="G92" i="1"/>
  <c r="H93" i="1"/>
  <c r="C70" i="1"/>
  <c r="H140" i="1"/>
  <c r="G70" i="1"/>
  <c r="C8" i="1"/>
  <c r="F14" i="1"/>
  <c r="C88" i="1"/>
  <c r="F89" i="1"/>
  <c r="I89" i="1" s="1"/>
  <c r="I155" i="1"/>
  <c r="H155" i="1"/>
  <c r="G87" i="1"/>
  <c r="H88" i="1"/>
  <c r="D70" i="1"/>
  <c r="F165" i="1"/>
  <c r="D35" i="1"/>
  <c r="D34" i="1" s="1"/>
  <c r="E41" i="1"/>
  <c r="H41" i="1"/>
  <c r="D131" i="1"/>
  <c r="D124" i="1" s="1"/>
  <c r="I132" i="1"/>
  <c r="F84" i="1"/>
  <c r="I165" i="1"/>
  <c r="C92" i="1"/>
  <c r="E93" i="1"/>
  <c r="H84" i="1"/>
  <c r="D157" i="1"/>
  <c r="D28" i="1"/>
  <c r="I31" i="1"/>
  <c r="G16" i="1"/>
  <c r="H17" i="1"/>
  <c r="C167" i="1" l="1"/>
  <c r="C168" i="1" s="1"/>
  <c r="F62" i="1"/>
  <c r="C7" i="1"/>
  <c r="F8" i="1"/>
  <c r="I62" i="1"/>
  <c r="E157" i="1"/>
  <c r="G157" i="1"/>
  <c r="H157" i="1" s="1"/>
  <c r="H158" i="1"/>
  <c r="G61" i="1"/>
  <c r="E62" i="1"/>
  <c r="H62" i="1"/>
  <c r="D61" i="1"/>
  <c r="I8" i="1"/>
  <c r="H8" i="1"/>
  <c r="E149" i="1"/>
  <c r="F137" i="1"/>
  <c r="E137" i="1"/>
  <c r="E131" i="1"/>
  <c r="F92" i="1"/>
  <c r="C61" i="1"/>
  <c r="H16" i="1"/>
  <c r="E16" i="1"/>
  <c r="F16" i="1"/>
  <c r="I92" i="1"/>
  <c r="H131" i="1"/>
  <c r="F131" i="1"/>
  <c r="I131" i="1"/>
  <c r="D147" i="1"/>
  <c r="E147" i="1" s="1"/>
  <c r="I149" i="1"/>
  <c r="F149" i="1"/>
  <c r="I16" i="1"/>
  <c r="G7" i="1"/>
  <c r="E70" i="1"/>
  <c r="I139" i="1"/>
  <c r="F139" i="1"/>
  <c r="H139" i="1"/>
  <c r="E83" i="1"/>
  <c r="F83" i="1"/>
  <c r="H136" i="1"/>
  <c r="E28" i="1"/>
  <c r="F28" i="1"/>
  <c r="H28" i="1"/>
  <c r="I28" i="1"/>
  <c r="F157" i="1"/>
  <c r="C91" i="1"/>
  <c r="E91" i="1" s="1"/>
  <c r="E92" i="1"/>
  <c r="I35" i="1"/>
  <c r="E35" i="1"/>
  <c r="H35" i="1"/>
  <c r="F35" i="1"/>
  <c r="F70" i="1"/>
  <c r="I70" i="1"/>
  <c r="H70" i="1"/>
  <c r="H87" i="1"/>
  <c r="C87" i="1"/>
  <c r="E88" i="1"/>
  <c r="F88" i="1"/>
  <c r="I88" i="1" s="1"/>
  <c r="E8" i="1"/>
  <c r="G91" i="1"/>
  <c r="H91" i="1" s="1"/>
  <c r="H92" i="1"/>
  <c r="H149" i="1"/>
  <c r="G147" i="1"/>
  <c r="E139" i="1"/>
  <c r="D167" i="1" l="1"/>
  <c r="D168" i="1" s="1"/>
  <c r="I91" i="1"/>
  <c r="I157" i="1"/>
  <c r="H61" i="1"/>
  <c r="I61" i="1"/>
  <c r="F61" i="1"/>
  <c r="E61" i="1"/>
  <c r="F91" i="1"/>
  <c r="F34" i="1"/>
  <c r="I34" i="1"/>
  <c r="H34" i="1"/>
  <c r="G121" i="1"/>
  <c r="I147" i="1"/>
  <c r="F147" i="1"/>
  <c r="H147" i="1"/>
  <c r="C121" i="1"/>
  <c r="F87" i="1"/>
  <c r="I87" i="1" s="1"/>
  <c r="E87" i="1"/>
  <c r="E34" i="1"/>
  <c r="F136" i="1"/>
  <c r="I136" i="1"/>
  <c r="E136" i="1"/>
  <c r="I124" i="1"/>
  <c r="H124" i="1"/>
  <c r="F124" i="1"/>
  <c r="E124" i="1"/>
  <c r="D7" i="1"/>
  <c r="E7" i="1" l="1"/>
  <c r="G122" i="1"/>
  <c r="C122" i="1"/>
  <c r="F167" i="1"/>
  <c r="I167" i="1"/>
  <c r="C169" i="1"/>
  <c r="D121" i="1"/>
  <c r="I7" i="1"/>
  <c r="F7" i="1"/>
  <c r="F121" i="1" s="1"/>
  <c r="G168" i="1"/>
  <c r="H167" i="1"/>
  <c r="G169" i="1"/>
  <c r="H7" i="1"/>
  <c r="E167" i="1"/>
  <c r="E121" i="1" l="1"/>
  <c r="D169" i="1"/>
  <c r="F169" i="1" s="1"/>
  <c r="F168" i="1"/>
  <c r="I168" i="1"/>
  <c r="C170" i="1"/>
  <c r="H168" i="1"/>
  <c r="G170" i="1"/>
  <c r="I121" i="1"/>
  <c r="D122" i="1"/>
  <c r="H122" i="1" s="1"/>
  <c r="E168" i="1"/>
  <c r="H121" i="1"/>
  <c r="H169" i="1" l="1"/>
  <c r="E169" i="1"/>
  <c r="I169" i="1"/>
  <c r="I122" i="1"/>
  <c r="F122" i="1"/>
  <c r="D170" i="1"/>
  <c r="H170" i="1" s="1"/>
  <c r="E122" i="1"/>
  <c r="F170" i="1" l="1"/>
  <c r="I170" i="1"/>
  <c r="E170" i="1"/>
</calcChain>
</file>

<file path=xl/sharedStrings.xml><?xml version="1.0" encoding="utf-8"?>
<sst xmlns="http://schemas.openxmlformats.org/spreadsheetml/2006/main" count="185" uniqueCount="164">
  <si>
    <t>грн.</t>
  </si>
  <si>
    <t>Податкові надходження  </t>
  </si>
  <si>
    <t>Податки на доходи, податки на прибуток, податки на збільшення ринкової вартості  </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</si>
  <si>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</si>
  <si>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</si>
  <si>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</si>
  <si>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</si>
  <si>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</si>
  <si>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Податок на прибуток підприємств  </t>
  </si>
  <si>
    <t>Податок на прибуток підприємств та фінансових установ комунальної власності </t>
  </si>
  <si>
    <t>Внутрішні податки на товари та послуги  </t>
  </si>
  <si>
    <t>Акцизний податок з реалізації суб`єктами господарювання роздрібної торгівлі підакцизних товарів</t>
  </si>
  <si>
    <t>Місцеві податки</t>
  </si>
  <si>
    <t>Податок на майно</t>
  </si>
  <si>
    <t>Податок на нерухоме майно, відмінне від земельної ділянки, сплачений юридичними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</si>
  <si>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</si>
  <si>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нежитлової нерухомості</t>
  </si>
  <si>
    <t>Податок на нерухоме майно, відмінне від земельної ділянки, сплачений юридичними особами, які є власниками об`єктів нежитлової нерухомості</t>
  </si>
  <si>
    <t>Земельний податок з юридичних осіб  </t>
  </si>
  <si>
    <t>Орендна плата з юридичних осіб  </t>
  </si>
  <si>
    <t>Земельний податок з фізичних осіб  </t>
  </si>
  <si>
    <t>Орендна плата з фізичних осіб  </t>
  </si>
  <si>
    <t>Транспортний податок з фізичних осіб</t>
  </si>
  <si>
    <t>Транспортний податок з юридичних осіб</t>
  </si>
  <si>
    <t>Туристичний збір </t>
  </si>
  <si>
    <t>Туристичний збір, сплачений юридичними особами </t>
  </si>
  <si>
    <t>Туристичний збір, сплачений фізичними особами </t>
  </si>
  <si>
    <t>Збір за провадження деяких видів підприємницької діяльності, що справлявся до 1 січня 2015 року</t>
  </si>
  <si>
    <t>Збір за провадження торговельної діяльності (роздрібна торгівля), сплачений фізичними особами, що справлявся до 1 січня 2015 року</t>
  </si>
  <si>
    <t>Єдиний податок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</si>
  <si>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</si>
  <si>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</si>
  <si>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</si>
  <si>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</si>
  <si>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</si>
  <si>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</si>
  <si>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</si>
  <si>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Неподаткові надходження  </t>
  </si>
  <si>
    <t>Доходи від власності та підприємницької діяльності  </t>
  </si>
  <si>
    <t>Частина чистого прибутку (доходу) комунальних унітарних підприємств та їх об`єднань, що вилучається до відповідного місцевого бюджету</t>
  </si>
  <si>
    <t>Інші надходження  </t>
  </si>
  <si>
    <t>Адміністративні штрафи та інші санкції </t>
  </si>
  <si>
    <t>Адміністративні збори та платежі, доходи від некомерційної господарської діяльності </t>
  </si>
  <si>
    <t>Плата за надання адміністративних послуг</t>
  </si>
  <si>
    <t>Плата за надання інших адміністративних послуг</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</si>
  <si>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</si>
  <si>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</si>
  <si>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Державне мито  </t>
  </si>
  <si>
    <t>Державне мито, не віднесене до інших категорій  </t>
  </si>
  <si>
    <t>Інші неподаткові надходження  </t>
  </si>
  <si>
    <t>Офіційні трансферти  </t>
  </si>
  <si>
    <t>Від органів державного управління  </t>
  </si>
  <si>
    <t>Дотації  </t>
  </si>
  <si>
    <t>Базова дотація</t>
  </si>
  <si>
    <t>Субвенції  </t>
  </si>
  <si>
    <t>Освітня субвенція з державного бюджету місцевим бюджетам</t>
  </si>
  <si>
    <t>Медична субвенція з державного бюджету місцевим бюджетам</t>
  </si>
  <si>
    <t>КБКД</t>
  </si>
  <si>
    <t>Назва КБКД</t>
  </si>
  <si>
    <t>Відхилення від плану</t>
  </si>
  <si>
    <t>Відсоток виконання</t>
  </si>
  <si>
    <t xml:space="preserve">Відхилення </t>
  </si>
  <si>
    <t>Всього доходів загального фонду без урахування трансфертів</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</si>
  <si>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</si>
  <si>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</si>
  <si>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</si>
  <si>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</si>
  <si>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</si>
  <si>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Інші джерела власних надходжень бюджетних установ  </t>
  </si>
  <si>
    <t>Доходи від операцій з капіталом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</si>
  <si>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</si>
  <si>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</si>
  <si>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</si>
  <si>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Цільові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</si>
  <si>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</si>
  <si>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І. Загальний фонд місцевого бюджету міста Буча</t>
  </si>
  <si>
    <t>ІІ. Спеціальний фонд місцевого бюджету міста Буча</t>
  </si>
  <si>
    <t>Всього доходів загального фонду з урахуванням трансфертів</t>
  </si>
  <si>
    <t>Всього доходів спеціального  фонду з урахуванням трансфертів</t>
  </si>
  <si>
    <t>Всього доходів місцевого бюджету без урахування трансфертів</t>
  </si>
  <si>
    <t>Всього доходів місцевого бюджету з урахуванням трансфертів</t>
  </si>
  <si>
    <t>Додаток 1</t>
  </si>
  <si>
    <t>Державне мито, пов`язане з видачею та оформленням закордонних паспортів (посвідок) та паспортів громадян України</t>
  </si>
  <si>
    <t>Надходження від продажу основного капіталу  </t>
  </si>
  <si>
    <t>Кошти від відчуження майна, що належить Автономній Республіці Крим та майна, що перебуває в комунальній власності</t>
  </si>
  <si>
    <t>Державне мито, що сплачується за місцем розгляду та оформлення документів, у тому числі за оформлення документів на спадщину і дарування</t>
  </si>
  <si>
    <t>Бюджет розвитку місцевого бюджету м.Буча</t>
  </si>
  <si>
    <t>Плата за землю</t>
  </si>
  <si>
    <t>Транспортний податок</t>
  </si>
  <si>
    <t>Податок на нерухоме майно, відмінне від земельної ділянки</t>
  </si>
  <si>
    <t>Рентна плата та плата за використання інших природних ресурсів</t>
  </si>
  <si>
    <t>Рентна плата за спеціальне використання лісових ресурсів</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</si>
  <si>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</si>
  <si>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Рентна плата за спеціальне використання води</t>
  </si>
  <si>
    <t>Рентна плата за спеціальне використання води водних об`єктів місцевого значення</t>
  </si>
  <si>
    <t>Надходження рентної плати за спеціальне використання води від підприємств житлово-комунального господарства</t>
  </si>
  <si>
    <t>Рентна плата за користування надрами</t>
  </si>
  <si>
    <t>Адміністративний збір за проведення державної реєстрації юридичних осіб, фізичних осіб – підприємців та громадських формувань</t>
  </si>
  <si>
    <t>Адміністративний збір за державну реєстрацію речових прав на нерухоме майно та їх обтяжень</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</si>
  <si>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</si>
  <si>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 xml:space="preserve"> Адміністративні штрафи та штрафні санкції за порушення законодавства у сфері виробництва та обігу алкогольних напоїв та тютюнових виробів</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</si>
  <si>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</si>
  <si>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</si>
  <si>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</si>
  <si>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</si>
  <si>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Акцизний податок з вироблених в Україні підакцизних товарів (продукції)</t>
  </si>
  <si>
    <t>Пальне</t>
  </si>
  <si>
    <t>Акцизний податок з ввезених на митну територію України підакцизних товарів (продукції) </t>
  </si>
  <si>
    <t xml:space="preserve"> Податки та збори, не віднесені до інших категорій  </t>
  </si>
  <si>
    <t>Кошти, що передаються (отримуються), як компенсація із загального фонду державного бюджету бюджетам місцевого самоврядування відповідно до вимог пункту 43 розділу VI "Прикінцеві та перехідні положення" Бюджетного кодексу України та постанови Кабінету Міністрів України від 08.02.2017 № 96 "Деякі питання зарахування частини акцизного податку з виробленого в Україні та ввезеного на митну територію України пального до бюджетів місцевого самоврядування"</t>
  </si>
  <si>
    <t xml:space="preserve">Інші податки та збори </t>
  </si>
  <si>
    <t>8=4/7*
100%</t>
  </si>
  <si>
    <t>9=4-7</t>
  </si>
  <si>
    <t>5=4/3*
100%</t>
  </si>
  <si>
    <t>6=4-3</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</si>
  <si>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 за рахунок відповідної субвенції з державного бюджету</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</si>
  <si>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 за рахунок відповідної субвенції з державного бюджету</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</si>
  <si>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</si>
  <si>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за рахунок відповідної субвенції з державного бюджету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</si>
  <si>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</si>
  <si>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</si>
  <si>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t>
  </si>
  <si>
    <t>Інші субвенції з місцевого бюджету</t>
  </si>
  <si>
    <t xml:space="preserve"> Дотації з місцевих бюджетів іншим місцевим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</si>
  <si>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</si>
  <si>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Субвенції з місцевих бюджетів іншим місцевим бюджетам</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</si>
  <si>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</si>
  <si>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</si>
  <si>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Рентна плата за спеціальне використання лісових ресурсів в частині деревини, заготовленої в порядку рубок головного користування</t>
  </si>
  <si>
    <r>
      <t xml:space="preserve">Рентна плата за користування надрами для видобування корисних копалин </t>
    </r>
    <r>
      <rPr>
        <b/>
        <i/>
        <u/>
        <sz val="18"/>
        <rFont val="Times New Roman"/>
        <family val="1"/>
        <charset val="204"/>
      </rPr>
      <t>загальнодержавного</t>
    </r>
    <r>
      <rPr>
        <sz val="18"/>
        <rFont val="Times New Roman"/>
        <family val="1"/>
        <charset val="204"/>
      </rPr>
      <t xml:space="preserve"> значення </t>
    </r>
  </si>
  <si>
    <r>
      <t xml:space="preserve">Рентна плата за користування надрами для видобування корисних копалин </t>
    </r>
    <r>
      <rPr>
        <b/>
        <i/>
        <u/>
        <sz val="18"/>
        <rFont val="Times New Roman"/>
        <family val="1"/>
        <charset val="204"/>
      </rPr>
      <t>місцевого</t>
    </r>
    <r>
      <rPr>
        <sz val="18"/>
        <rFont val="Times New Roman"/>
        <family val="1"/>
        <charset val="204"/>
      </rPr>
      <t xml:space="preserve"> значення</t>
    </r>
  </si>
  <si>
    <t>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t>
  </si>
  <si>
    <t>Субвенція з державного бюджету місцевим бюджетам на формування інфраструктури об'єднаних територіальних громад</t>
  </si>
  <si>
    <t>Субвенція з місцевого бюджету на здійснення переданих видатків у сфері освіти за рахунок коштів освітньої субвенції</t>
  </si>
  <si>
    <t xml:space="preserve">Податки на власність </t>
  </si>
  <si>
    <t>Податок з власників транспортних засобів та інших самохідних машин і механізмів</t>
  </si>
  <si>
    <t xml:space="preserve">Податок з власників наземних транспортних засобів та інших самохідних машин і механізмів (юридичних осіб) </t>
  </si>
  <si>
    <t xml:space="preserve">Доходи від власності та підприємницької діяльності  </t>
  </si>
  <si>
    <t xml:space="preserve">Надходження коштів від відшкодування втрат сільськогосподарського і лісогосподарського виробництва  </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</si>
  <si>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t>
  </si>
  <si>
    <t>Субвенція з державного бюджету місцевим бюджетам на здійснення заходів щодо соціально-економічного розвитку окремих територій</t>
  </si>
  <si>
    <t>Субвенція з місцевого бюджету на реалізацію заходів, спрямованих на підвищення якості освіти за рахунок відповідної субвенції з державного бюджету</t>
  </si>
  <si>
    <t>Субвенція з державного бюджету місцевим бюджетам на реалізацію проектів в рамках Надзвичайної кредитної програми для відновлення України</t>
  </si>
  <si>
    <t>Субвенція з державного бюджету міському бюджету міста Бучі Київської області на будівництво дошкільного дитячого закладу по вул. Лесі Українки в м. Бучі Київської області</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</si>
  <si>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</si>
  <si>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</si>
  <si>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Субвенція з місцевого бюджету на будівництво мультифункціональних майданчиків для занять ігровими видами спорту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</si>
  <si>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</si>
  <si>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Плата за встановлення земельного сервітуту</t>
  </si>
  <si>
    <t>Фактичні надходження
 за І квартал 2020 рік</t>
  </si>
  <si>
    <t>2021 до 2020 (%)</t>
  </si>
  <si>
    <t>Фактичні надходження
за І квартал 2021 року</t>
  </si>
  <si>
    <t xml:space="preserve"> Затвердженний план  
на І квартал 2021 року 
з урахуванням змін
(Спец.фонд - річний план)</t>
  </si>
  <si>
    <t>Всього доходів спеціального фонду без урахування трансфертів</t>
  </si>
  <si>
    <t>Рентна плата за користування надрами для видобування корисних копалин місцевого значення</t>
  </si>
  <si>
    <t>Рентна плата за користування надрами місцевого значення</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</si>
  <si>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</si>
  <si>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</si>
  <si>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 xml:space="preserve">Доходи від власності та підприємницької діяльності </t>
  </si>
  <si>
    <t>Аналіз доходної частини місцевого бюджету Бучанської міської ТГ за І квартал 2021 року</t>
  </si>
  <si>
    <t>Л.П.Шкурба</t>
  </si>
  <si>
    <t>48-5-19</t>
  </si>
  <si>
    <t>Секретар ради</t>
  </si>
  <si>
    <t>Тарас ШАПРАВСЬКИЙ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</si>
</sst>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 ;\-#,##0.00\ "/>
    <numFmt numFmtId="165" formatCode="#,##0.0_ ;\-#,##0.0\ "/>
  </numFmts>
  <fonts count="30" x14ac:knownFonts="1">
    <font>
      <sz val="10"/>
      <name val="Times New Roman"/>
      <charset val="204"/>
    </font>
    <font>
      <sz val="10"/>
      <name val="Times New Roman"/>
      <family val="1"/>
      <charset val="204"/>
    </font>
    <font>
      <b/>
      <sz val="14"/>
      <name val="Times New Roman"/>
      <family val="1"/>
      <charset val="204"/>
    </font>
    <font>
      <b/>
      <sz val="10"/>
      <name val="Times New Roman"/>
      <family val="1"/>
      <charset val="204"/>
    </font>
    <font>
      <sz val="8"/>
      <name val="Times New Roman"/>
      <family val="1"/>
      <charset val="204"/>
    </font>
    <font>
      <b/>
      <sz val="10"/>
      <name val="Times New Roman"/>
      <family val="1"/>
      <charset val="204"/>
    </font>
    <font>
      <sz val="10"/>
      <name val="Times New Roman"/>
      <family val="1"/>
      <charset val="204"/>
    </font>
    <font>
      <sz val="18"/>
      <name val="Times New Roman"/>
      <family val="1"/>
      <charset val="204"/>
    </font>
    <font>
      <b/>
      <sz val="20"/>
      <name val="Times New Roman"/>
      <family val="1"/>
      <charset val="204"/>
    </font>
    <font>
      <b/>
      <sz val="18"/>
      <name val="Times New Roman"/>
      <family val="1"/>
      <charset val="204"/>
    </font>
    <font>
      <i/>
      <sz val="18"/>
      <name val="Times New Roman"/>
      <family val="1"/>
      <charset val="204"/>
    </font>
    <font>
      <b/>
      <i/>
      <sz val="18"/>
      <name val="Times New Roman"/>
      <family val="1"/>
      <charset val="204"/>
    </font>
    <font>
      <sz val="20"/>
      <name val="Times New Roman"/>
      <family val="1"/>
      <charset val="204"/>
    </font>
    <font>
      <b/>
      <sz val="22"/>
      <name val="Times New Roman"/>
      <family val="1"/>
      <charset val="204"/>
    </font>
    <font>
      <b/>
      <sz val="12"/>
      <name val="Times New Roman"/>
      <family val="1"/>
      <charset val="204"/>
    </font>
    <font>
      <sz val="24"/>
      <color indexed="10"/>
      <name val="Times New Roman"/>
      <family val="1"/>
      <charset val="204"/>
    </font>
    <font>
      <b/>
      <sz val="19.5"/>
      <name val="Times New Roman"/>
      <family val="1"/>
      <charset val="204"/>
    </font>
    <font>
      <sz val="10"/>
      <name val="Times New Roman"/>
      <family val="1"/>
      <charset val="204"/>
    </font>
    <font>
      <sz val="20"/>
      <name val="Times New Roman"/>
      <family val="1"/>
      <charset val="204"/>
    </font>
    <font>
      <sz val="14"/>
      <name val="Times New Roman"/>
      <family val="1"/>
      <charset val="204"/>
    </font>
    <font>
      <b/>
      <sz val="16"/>
      <name val="Times New Roman"/>
      <family val="1"/>
      <charset val="204"/>
    </font>
    <font>
      <b/>
      <sz val="18"/>
      <name val="Times New Roman Cyr"/>
      <charset val="204"/>
    </font>
    <font>
      <i/>
      <sz val="16"/>
      <name val="Times New Roman"/>
      <family val="1"/>
      <charset val="204"/>
    </font>
    <font>
      <i/>
      <sz val="18"/>
      <name val="Times New Roman Cyr"/>
      <charset val="204"/>
    </font>
    <font>
      <sz val="16"/>
      <name val="Times New Roman"/>
      <family val="1"/>
      <charset val="204"/>
    </font>
    <font>
      <sz val="18"/>
      <name val="Times New Roman Cyr"/>
      <charset val="204"/>
    </font>
    <font>
      <b/>
      <sz val="24"/>
      <name val="Times New Roman"/>
      <family val="1"/>
      <charset val="204"/>
    </font>
    <font>
      <b/>
      <i/>
      <u/>
      <sz val="18"/>
      <name val="Times New Roman"/>
      <family val="1"/>
      <charset val="204"/>
    </font>
    <font>
      <sz val="10"/>
      <name val="Arial Cyr"/>
      <charset val="204"/>
    </font>
    <font>
      <sz val="14"/>
      <name val="Times New Roman"/>
      <family val="1"/>
      <charset val="204"/>
    </font>
  </fonts>
  <fills count="3">
    <fill>
      <patternFill patternType="none"/>
    </fill>
    <fill>
      <patternFill patternType="gray125"/>
    </fill>
    <fill>
      <patternFill patternType="solid">
        <fgColor indexed="2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8" fillId="0" borderId="0"/>
  </cellStyleXfs>
  <cellXfs count="75">
    <xf numFmtId="0" fontId="0" fillId="0" borderId="0" xfId="0"/>
    <xf numFmtId="0" fontId="3" fillId="0" borderId="0" xfId="0" applyFont="1" applyAlignment="1"/>
    <xf numFmtId="0" fontId="1" fillId="0" borderId="0" xfId="0" applyFont="1"/>
    <xf numFmtId="0" fontId="6" fillId="0" borderId="0" xfId="0" applyFont="1"/>
    <xf numFmtId="0" fontId="7" fillId="0" borderId="1" xfId="0" applyFont="1" applyFill="1" applyBorder="1" applyAlignment="1">
      <alignment horizontal="center" vertical="center" wrapText="1" shrinkToFit="1"/>
    </xf>
    <xf numFmtId="4" fontId="7" fillId="0" borderId="1" xfId="0" applyNumberFormat="1" applyFont="1" applyFill="1" applyBorder="1" applyAlignment="1">
      <alignment horizontal="right" vertical="center" wrapText="1" shrinkToFit="1"/>
    </xf>
    <xf numFmtId="0" fontId="12" fillId="0" borderId="0" xfId="0" applyFont="1"/>
    <xf numFmtId="0" fontId="13" fillId="0" borderId="0" xfId="0" applyFont="1"/>
    <xf numFmtId="0" fontId="8" fillId="0" borderId="2" xfId="0" applyFont="1" applyBorder="1" applyAlignment="1">
      <alignment horizontal="center" vertical="center" wrapText="1" shrinkToFit="1"/>
    </xf>
    <xf numFmtId="0" fontId="14" fillId="0" borderId="2" xfId="0" applyFont="1" applyBorder="1" applyAlignment="1">
      <alignment horizontal="center" vertical="center" wrapText="1" shrinkToFit="1"/>
    </xf>
    <xf numFmtId="0" fontId="2" fillId="0" borderId="2" xfId="0" applyFont="1" applyBorder="1" applyAlignment="1">
      <alignment horizontal="center" vertical="center" wrapText="1" shrinkToFit="1"/>
    </xf>
    <xf numFmtId="0" fontId="0" fillId="2" borderId="0" xfId="0" applyFill="1"/>
    <xf numFmtId="0" fontId="6" fillId="2" borderId="0" xfId="0" applyFont="1" applyFill="1"/>
    <xf numFmtId="0" fontId="17" fillId="0" borderId="0" xfId="0" applyFont="1"/>
    <xf numFmtId="0" fontId="2" fillId="0" borderId="2" xfId="0" applyFont="1" applyFill="1" applyBorder="1" applyAlignment="1">
      <alignment horizontal="center" vertical="center" wrapText="1" shrinkToFit="1"/>
    </xf>
    <xf numFmtId="0" fontId="18" fillId="0" borderId="0" xfId="0" applyFont="1"/>
    <xf numFmtId="0" fontId="19" fillId="0" borderId="0" xfId="0" applyFont="1"/>
    <xf numFmtId="0" fontId="7" fillId="0" borderId="1" xfId="0" applyFont="1" applyFill="1" applyBorder="1" applyAlignment="1">
      <alignment horizontal="left" vertical="top" wrapText="1" shrinkToFit="1"/>
    </xf>
    <xf numFmtId="4" fontId="25" fillId="0" borderId="1" xfId="0" applyNumberFormat="1" applyFont="1" applyFill="1" applyBorder="1" applyAlignment="1">
      <alignment horizontal="right" vertical="center" wrapText="1" shrinkToFit="1"/>
    </xf>
    <xf numFmtId="164" fontId="0" fillId="0" borderId="0" xfId="0" applyNumberFormat="1"/>
    <xf numFmtId="4" fontId="5" fillId="0" borderId="0" xfId="0" applyNumberFormat="1" applyFont="1" applyAlignment="1"/>
    <xf numFmtId="4" fontId="3" fillId="0" borderId="0" xfId="0" applyNumberFormat="1" applyFont="1" applyAlignment="1"/>
    <xf numFmtId="0" fontId="9" fillId="0" borderId="1" xfId="0" applyFont="1" applyFill="1" applyBorder="1" applyAlignment="1">
      <alignment horizontal="center" vertical="center" wrapText="1" shrinkToFit="1"/>
    </xf>
    <xf numFmtId="0" fontId="9" fillId="0" borderId="1" xfId="0" applyNumberFormat="1" applyFont="1" applyFill="1" applyBorder="1" applyAlignment="1">
      <alignment horizontal="left" vertical="top" wrapText="1" shrinkToFit="1"/>
    </xf>
    <xf numFmtId="164" fontId="9" fillId="0" borderId="1" xfId="0" applyNumberFormat="1" applyFont="1" applyFill="1" applyBorder="1" applyAlignment="1">
      <alignment horizontal="right" vertical="center" wrapText="1" shrinkToFit="1"/>
    </xf>
    <xf numFmtId="165" fontId="9" fillId="0" borderId="1" xfId="0" applyNumberFormat="1" applyFont="1" applyFill="1" applyBorder="1" applyAlignment="1">
      <alignment horizontal="right" vertical="center" wrapText="1" shrinkToFit="1"/>
    </xf>
    <xf numFmtId="0" fontId="10" fillId="0" borderId="1" xfId="0" applyFont="1" applyFill="1" applyBorder="1" applyAlignment="1">
      <alignment horizontal="center" vertical="center" wrapText="1" shrinkToFit="1"/>
    </xf>
    <xf numFmtId="0" fontId="10" fillId="0" borderId="1" xfId="0" applyNumberFormat="1" applyFont="1" applyFill="1" applyBorder="1" applyAlignment="1">
      <alignment horizontal="left" vertical="top" wrapText="1" shrinkToFit="1"/>
    </xf>
    <xf numFmtId="164" fontId="10" fillId="0" borderId="1" xfId="0" applyNumberFormat="1" applyFont="1" applyFill="1" applyBorder="1" applyAlignment="1">
      <alignment horizontal="right" vertical="center" wrapText="1" shrinkToFit="1"/>
    </xf>
    <xf numFmtId="165" fontId="10" fillId="0" borderId="1" xfId="0" applyNumberFormat="1" applyFont="1" applyFill="1" applyBorder="1" applyAlignment="1">
      <alignment horizontal="right" vertical="center" wrapText="1" shrinkToFit="1"/>
    </xf>
    <xf numFmtId="0" fontId="10" fillId="0" borderId="1" xfId="0" applyFont="1" applyFill="1" applyBorder="1" applyAlignment="1">
      <alignment horizontal="left" vertical="top" wrapText="1" shrinkToFit="1"/>
    </xf>
    <xf numFmtId="4" fontId="10" fillId="0" borderId="1" xfId="0" applyNumberFormat="1" applyFont="1" applyFill="1" applyBorder="1" applyAlignment="1">
      <alignment horizontal="right" vertical="center" wrapText="1" shrinkToFit="1"/>
    </xf>
    <xf numFmtId="164" fontId="11" fillId="0" borderId="1" xfId="0" applyNumberFormat="1" applyFont="1" applyFill="1" applyBorder="1" applyAlignment="1">
      <alignment horizontal="right" vertical="center" wrapText="1" shrinkToFit="1"/>
    </xf>
    <xf numFmtId="165" fontId="11" fillId="0" borderId="1" xfId="0" applyNumberFormat="1" applyFont="1" applyFill="1" applyBorder="1" applyAlignment="1">
      <alignment horizontal="right" vertical="center" wrapText="1" shrinkToFit="1"/>
    </xf>
    <xf numFmtId="0" fontId="9" fillId="0" borderId="1" xfId="0" applyFont="1" applyFill="1" applyBorder="1" applyAlignment="1">
      <alignment horizontal="left" vertical="top" wrapText="1" shrinkToFit="1"/>
    </xf>
    <xf numFmtId="4" fontId="9" fillId="0" borderId="1" xfId="0" applyNumberFormat="1" applyFont="1" applyFill="1" applyBorder="1" applyAlignment="1">
      <alignment horizontal="right" vertical="center" wrapText="1" shrinkToFit="1"/>
    </xf>
    <xf numFmtId="165" fontId="7" fillId="0" borderId="1" xfId="0" applyNumberFormat="1" applyFont="1" applyFill="1" applyBorder="1" applyAlignment="1">
      <alignment horizontal="right" vertical="center" wrapText="1" shrinkToFit="1"/>
    </xf>
    <xf numFmtId="0" fontId="16" fillId="0" borderId="4" xfId="0" applyFont="1" applyFill="1" applyBorder="1" applyAlignment="1">
      <alignment vertical="center" wrapText="1" shrinkToFit="1"/>
    </xf>
    <xf numFmtId="4" fontId="16" fillId="0" borderId="1" xfId="0" applyNumberFormat="1" applyFont="1" applyFill="1" applyBorder="1" applyAlignment="1">
      <alignment horizontal="right" vertical="center" wrapText="1" shrinkToFit="1"/>
    </xf>
    <xf numFmtId="165" fontId="16" fillId="0" borderId="1" xfId="0" applyNumberFormat="1" applyFont="1" applyFill="1" applyBorder="1" applyAlignment="1">
      <alignment horizontal="right" vertical="center" wrapText="1" shrinkToFit="1"/>
    </xf>
    <xf numFmtId="0" fontId="7" fillId="0" borderId="2" xfId="0" applyFont="1" applyFill="1" applyBorder="1" applyAlignment="1">
      <alignment horizontal="center" vertical="center" wrapText="1" shrinkToFit="1"/>
    </xf>
    <xf numFmtId="0" fontId="7" fillId="0" borderId="2" xfId="0" applyFont="1" applyFill="1" applyBorder="1" applyAlignment="1">
      <alignment horizontal="left" vertical="top" wrapText="1" shrinkToFit="1"/>
    </xf>
    <xf numFmtId="4" fontId="7" fillId="0" borderId="2" xfId="0" applyNumberFormat="1" applyFont="1" applyFill="1" applyBorder="1" applyAlignment="1">
      <alignment horizontal="right" vertical="center" wrapText="1" shrinkToFit="1"/>
    </xf>
    <xf numFmtId="165" fontId="7" fillId="0" borderId="2" xfId="0" applyNumberFormat="1" applyFont="1" applyFill="1" applyBorder="1" applyAlignment="1">
      <alignment horizontal="right" vertical="center" wrapText="1" shrinkToFit="1"/>
    </xf>
    <xf numFmtId="0" fontId="7" fillId="0" borderId="3" xfId="0" applyFont="1" applyFill="1" applyBorder="1" applyAlignment="1">
      <alignment horizontal="center" vertical="center" wrapText="1" shrinkToFit="1"/>
    </xf>
    <xf numFmtId="0" fontId="7" fillId="0" borderId="3" xfId="0" applyFont="1" applyFill="1" applyBorder="1" applyAlignment="1">
      <alignment horizontal="left" vertical="top" wrapText="1" shrinkToFit="1"/>
    </xf>
    <xf numFmtId="4" fontId="7" fillId="0" borderId="3" xfId="0" applyNumberFormat="1" applyFont="1" applyFill="1" applyBorder="1" applyAlignment="1">
      <alignment horizontal="right" vertical="center" wrapText="1" shrinkToFit="1"/>
    </xf>
    <xf numFmtId="165" fontId="7" fillId="0" borderId="3" xfId="0" applyNumberFormat="1" applyFont="1" applyFill="1" applyBorder="1" applyAlignment="1">
      <alignment horizontal="right" vertical="center" wrapText="1" shrinkToFit="1"/>
    </xf>
    <xf numFmtId="0" fontId="20" fillId="0" borderId="1" xfId="0" applyFont="1" applyFill="1" applyBorder="1"/>
    <xf numFmtId="4" fontId="21" fillId="0" borderId="1" xfId="0" applyNumberFormat="1" applyFont="1" applyFill="1" applyBorder="1" applyAlignment="1">
      <alignment horizontal="right" vertical="center" wrapText="1" shrinkToFit="1"/>
    </xf>
    <xf numFmtId="0" fontId="20" fillId="0" borderId="1" xfId="0" applyFont="1" applyFill="1" applyBorder="1" applyAlignment="1">
      <alignment horizontal="left" vertical="top" wrapText="1" shrinkToFit="1"/>
    </xf>
    <xf numFmtId="0" fontId="22" fillId="0" borderId="1" xfId="0" applyFont="1" applyFill="1" applyBorder="1"/>
    <xf numFmtId="0" fontId="22" fillId="0" borderId="1" xfId="0" applyFont="1" applyFill="1" applyBorder="1" applyAlignment="1">
      <alignment horizontal="left" vertical="top" wrapText="1" shrinkToFit="1"/>
    </xf>
    <xf numFmtId="4" fontId="23" fillId="0" borderId="1" xfId="0" applyNumberFormat="1" applyFont="1" applyFill="1" applyBorder="1" applyAlignment="1">
      <alignment horizontal="right" vertical="center" wrapText="1" shrinkToFit="1"/>
    </xf>
    <xf numFmtId="0" fontId="24" fillId="0" borderId="1" xfId="0" applyFont="1" applyFill="1" applyBorder="1"/>
    <xf numFmtId="0" fontId="24" fillId="0" borderId="1" xfId="0" applyFont="1" applyFill="1" applyBorder="1" applyAlignment="1">
      <alignment horizontal="left" vertical="top" wrapText="1" shrinkToFit="1"/>
    </xf>
    <xf numFmtId="0" fontId="7" fillId="0" borderId="1" xfId="0" applyNumberFormat="1" applyFont="1" applyFill="1" applyBorder="1" applyAlignment="1">
      <alignment horizontal="left" vertical="top" wrapText="1" shrinkToFit="1"/>
    </xf>
    <xf numFmtId="164" fontId="7" fillId="0" borderId="1" xfId="0" applyNumberFormat="1" applyFont="1" applyFill="1" applyBorder="1" applyAlignment="1">
      <alignment horizontal="right" vertical="center" wrapText="1" shrinkToFit="1"/>
    </xf>
    <xf numFmtId="4" fontId="29" fillId="0" borderId="0" xfId="1" applyNumberFormat="1" applyFont="1" applyFill="1" applyAlignment="1">
      <alignment wrapText="1"/>
    </xf>
    <xf numFmtId="0" fontId="29" fillId="0" borderId="0" xfId="0" applyFont="1" applyAlignment="1">
      <alignment wrapText="1"/>
    </xf>
    <xf numFmtId="49" fontId="9" fillId="0" borderId="0" xfId="1" applyNumberFormat="1" applyFont="1" applyFill="1" applyAlignment="1">
      <alignment wrapText="1"/>
    </xf>
    <xf numFmtId="4" fontId="29" fillId="0" borderId="0" xfId="1" applyNumberFormat="1" applyFont="1" applyFill="1" applyAlignment="1"/>
    <xf numFmtId="0" fontId="0" fillId="0" borderId="0" xfId="0" applyAlignment="1"/>
    <xf numFmtId="0" fontId="9" fillId="0" borderId="0" xfId="0" applyFont="1" applyAlignment="1"/>
    <xf numFmtId="0" fontId="2" fillId="0" borderId="0" xfId="0" applyFont="1" applyAlignment="1">
      <alignment horizontal="right"/>
    </xf>
    <xf numFmtId="0" fontId="13" fillId="0" borderId="1" xfId="0" applyFont="1" applyBorder="1" applyAlignment="1">
      <alignment horizontal="center" vertical="center" wrapText="1" shrinkToFit="1"/>
    </xf>
    <xf numFmtId="0" fontId="26" fillId="0" borderId="0" xfId="0" applyFont="1" applyAlignment="1">
      <alignment horizontal="center"/>
    </xf>
    <xf numFmtId="0" fontId="15" fillId="0" borderId="0" xfId="0" applyFont="1" applyBorder="1" applyAlignment="1">
      <alignment horizontal="center" vertical="center" wrapText="1" shrinkToFit="1"/>
    </xf>
    <xf numFmtId="0" fontId="11" fillId="0" borderId="4" xfId="0" applyFont="1" applyFill="1" applyBorder="1" applyAlignment="1">
      <alignment horizontal="left" vertical="center" wrapText="1" shrinkToFit="1"/>
    </xf>
    <xf numFmtId="0" fontId="10" fillId="0" borderId="5" xfId="0" applyFont="1" applyFill="1" applyBorder="1" applyAlignment="1">
      <alignment horizontal="left" vertical="center" wrapText="1" shrinkToFit="1"/>
    </xf>
    <xf numFmtId="0" fontId="9" fillId="0" borderId="4" xfId="0" applyFont="1" applyFill="1" applyBorder="1" applyAlignment="1">
      <alignment horizontal="left" vertical="center" wrapText="1" shrinkToFit="1"/>
    </xf>
    <xf numFmtId="0" fontId="7" fillId="0" borderId="5" xfId="0" applyFont="1" applyFill="1" applyBorder="1" applyAlignment="1">
      <alignment horizontal="left" vertical="center" wrapText="1" shrinkToFit="1"/>
    </xf>
    <xf numFmtId="0" fontId="13" fillId="0" borderId="1" xfId="0" applyFont="1" applyFill="1" applyBorder="1" applyAlignment="1">
      <alignment horizontal="center" vertical="center" wrapText="1" shrinkToFit="1"/>
    </xf>
    <xf numFmtId="0" fontId="8" fillId="0" borderId="4" xfId="0" applyFont="1" applyFill="1" applyBorder="1" applyAlignment="1">
      <alignment horizontal="left" vertical="center" wrapText="1" shrinkToFit="1"/>
    </xf>
    <xf numFmtId="0" fontId="8" fillId="0" borderId="5" xfId="0" applyFont="1" applyFill="1" applyBorder="1" applyAlignment="1">
      <alignment horizontal="left" vertical="center" wrapText="1" shrinkToFit="1"/>
    </xf>
  </cellXfs>
  <cellStyles count="2">
    <cellStyle name="Звичайни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918"/>
  <sheetViews>
    <sheetView tabSelected="1" view="pageBreakPreview" zoomScale="55" zoomScaleNormal="100" workbookViewId="0">
      <pane xSplit="2" ySplit="6" topLeftCell="C155" activePane="bottomRight" state="frozen"/>
      <selection pane="topRight" activeCell="C1" sqref="C1"/>
      <selection pane="bottomLeft" activeCell="A7" sqref="A7"/>
      <selection pane="bottomRight" activeCell="F173" sqref="F173"/>
    </sheetView>
  </sheetViews>
  <sheetFormatPr defaultRowHeight="12.75" x14ac:dyDescent="0.2"/>
  <cols>
    <col min="1" max="1" width="20.83203125" customWidth="1"/>
    <col min="2" max="2" width="143.1640625" customWidth="1"/>
    <col min="3" max="3" width="34.33203125" customWidth="1"/>
    <col min="4" max="4" width="34.33203125" style="3" customWidth="1"/>
    <col min="5" max="5" width="17.5" customWidth="1"/>
    <col min="6" max="6" width="28" customWidth="1"/>
    <col min="7" max="7" width="32.5" customWidth="1"/>
    <col min="8" max="8" width="18" style="13" customWidth="1"/>
    <col min="9" max="9" width="29.6640625" customWidth="1"/>
    <col min="10" max="10" width="14.1640625" customWidth="1"/>
  </cols>
  <sheetData>
    <row r="1" spans="1:9" ht="18.75" x14ac:dyDescent="0.3">
      <c r="D1" s="2"/>
      <c r="G1" s="64" t="s">
        <v>81</v>
      </c>
      <c r="H1" s="64"/>
      <c r="I1" s="64"/>
    </row>
    <row r="2" spans="1:9" ht="30" x14ac:dyDescent="0.4">
      <c r="A2" s="66" t="s">
        <v>159</v>
      </c>
      <c r="B2" s="66"/>
      <c r="C2" s="66"/>
      <c r="D2" s="66"/>
      <c r="E2" s="66"/>
      <c r="F2" s="66"/>
      <c r="G2" s="66"/>
      <c r="H2" s="66"/>
      <c r="I2" s="66"/>
    </row>
    <row r="3" spans="1:9" ht="18.75" x14ac:dyDescent="0.3">
      <c r="A3" s="1"/>
      <c r="B3" s="1"/>
      <c r="C3" s="21"/>
      <c r="D3" s="20"/>
      <c r="E3" s="1"/>
      <c r="F3" s="1"/>
      <c r="G3" s="1"/>
      <c r="I3" s="16" t="s">
        <v>0</v>
      </c>
    </row>
    <row r="4" spans="1:9" ht="84.75" customHeight="1" x14ac:dyDescent="0.2">
      <c r="A4" s="8" t="s">
        <v>57</v>
      </c>
      <c r="B4" s="8" t="s">
        <v>58</v>
      </c>
      <c r="C4" s="9" t="s">
        <v>152</v>
      </c>
      <c r="D4" s="9" t="s">
        <v>151</v>
      </c>
      <c r="E4" s="10" t="s">
        <v>60</v>
      </c>
      <c r="F4" s="10" t="s">
        <v>59</v>
      </c>
      <c r="G4" s="9" t="s">
        <v>149</v>
      </c>
      <c r="H4" s="14" t="s">
        <v>150</v>
      </c>
      <c r="I4" s="10" t="s">
        <v>61</v>
      </c>
    </row>
    <row r="5" spans="1:9" ht="37.5" x14ac:dyDescent="0.2">
      <c r="A5" s="10">
        <v>1</v>
      </c>
      <c r="B5" s="10">
        <v>2</v>
      </c>
      <c r="C5" s="10">
        <v>3</v>
      </c>
      <c r="D5" s="10">
        <v>4</v>
      </c>
      <c r="E5" s="10" t="s">
        <v>113</v>
      </c>
      <c r="F5" s="10" t="s">
        <v>114</v>
      </c>
      <c r="G5" s="10">
        <v>7</v>
      </c>
      <c r="H5" s="10" t="s">
        <v>111</v>
      </c>
      <c r="I5" s="10" t="s">
        <v>112</v>
      </c>
    </row>
    <row r="6" spans="1:9" ht="27" x14ac:dyDescent="0.2">
      <c r="A6" s="65" t="s">
        <v>75</v>
      </c>
      <c r="B6" s="65"/>
      <c r="C6" s="65"/>
      <c r="D6" s="65"/>
      <c r="E6" s="65"/>
      <c r="F6" s="65"/>
      <c r="G6" s="65"/>
      <c r="H6" s="65"/>
      <c r="I6" s="65"/>
    </row>
    <row r="7" spans="1:9" ht="22.5" x14ac:dyDescent="0.2">
      <c r="A7" s="22">
        <v>10000000</v>
      </c>
      <c r="B7" s="34" t="s">
        <v>1</v>
      </c>
      <c r="C7" s="35">
        <f>C8+C16+C28+C34+C58</f>
        <v>88984000</v>
      </c>
      <c r="D7" s="35">
        <f>D8+D16+D28+D34+D58</f>
        <v>111555938.00999999</v>
      </c>
      <c r="E7" s="25">
        <f>IF(C7=0,0,D7/C7*100)</f>
        <v>125.36628833273396</v>
      </c>
      <c r="F7" s="35">
        <f t="shared" ref="F7:F53" si="0">D7-C7</f>
        <v>22571938.00999999</v>
      </c>
      <c r="G7" s="35">
        <f>G8+G16+G28+G34+G58</f>
        <v>66709914.630000003</v>
      </c>
      <c r="H7" s="25">
        <f t="shared" ref="H7:H60" si="1">IF(G7&lt;0,0,IF(D7&lt;0,0,IF(G7=0,0,(IF(D7=0,0,(D7/G7)*100)))))</f>
        <v>167.22542462950832</v>
      </c>
      <c r="I7" s="35">
        <f t="shared" ref="I7:I53" si="2">D7-G7</f>
        <v>44846023.379999988</v>
      </c>
    </row>
    <row r="8" spans="1:9" ht="45" x14ac:dyDescent="0.2">
      <c r="A8" s="22">
        <v>11000000</v>
      </c>
      <c r="B8" s="34" t="s">
        <v>2</v>
      </c>
      <c r="C8" s="35">
        <f>C9+C14</f>
        <v>40720400</v>
      </c>
      <c r="D8" s="35">
        <f>D9+D14</f>
        <v>55057378.759999998</v>
      </c>
      <c r="E8" s="25">
        <f t="shared" ref="E8:E94" si="3">IF(C8=0,0,D8/C8*100)</f>
        <v>135.20834461351069</v>
      </c>
      <c r="F8" s="35">
        <f t="shared" si="0"/>
        <v>14336978.759999998</v>
      </c>
      <c r="G8" s="35">
        <f>G9+G14</f>
        <v>27302758.980000004</v>
      </c>
      <c r="H8" s="25">
        <f t="shared" si="1"/>
        <v>201.65500050867018</v>
      </c>
      <c r="I8" s="35">
        <f t="shared" si="2"/>
        <v>27754619.779999994</v>
      </c>
    </row>
    <row r="9" spans="1:9" ht="23.25" x14ac:dyDescent="0.2">
      <c r="A9" s="26">
        <v>11010000</v>
      </c>
      <c r="B9" s="30" t="s">
        <v>3</v>
      </c>
      <c r="C9" s="31">
        <f>SUM(C10:C13)</f>
        <v>40717800</v>
      </c>
      <c r="D9" s="31">
        <f>SUM(D10:D13)</f>
        <v>55034586.530000001</v>
      </c>
      <c r="E9" s="29">
        <f t="shared" si="3"/>
        <v>135.16100214156955</v>
      </c>
      <c r="F9" s="31">
        <f t="shared" si="0"/>
        <v>14316786.530000001</v>
      </c>
      <c r="G9" s="31">
        <f>SUM(G10:G13)</f>
        <v>27296160.980000004</v>
      </c>
      <c r="H9" s="29">
        <f t="shared" si="1"/>
        <v>201.62024458429903</v>
      </c>
      <c r="I9" s="31">
        <f t="shared" si="2"/>
        <v>27738425.549999997</v>
      </c>
    </row>
    <row r="10" spans="1:9" ht="46.5" x14ac:dyDescent="0.2">
      <c r="A10" s="4">
        <v>11010100</v>
      </c>
      <c r="B10" s="17" t="s">
        <v>4</v>
      </c>
      <c r="C10" s="5">
        <v>36431100</v>
      </c>
      <c r="D10" s="5">
        <v>52396668.539999999</v>
      </c>
      <c r="E10" s="36">
        <f t="shared" si="3"/>
        <v>143.824008992317</v>
      </c>
      <c r="F10" s="5">
        <f t="shared" si="0"/>
        <v>15965568.539999999</v>
      </c>
      <c r="G10" s="5">
        <v>25308451.670000002</v>
      </c>
      <c r="H10" s="36">
        <f t="shared" si="1"/>
        <v>207.03229586387414</v>
      </c>
      <c r="I10" s="5">
        <f t="shared" si="2"/>
        <v>27088216.869999997</v>
      </c>
    </row>
    <row r="11" spans="1:9" ht="69.75" x14ac:dyDescent="0.2">
      <c r="A11" s="4">
        <v>11010200</v>
      </c>
      <c r="B11" s="17" t="s">
        <v>5</v>
      </c>
      <c r="C11" s="5">
        <v>805100</v>
      </c>
      <c r="D11" s="5">
        <v>615065.44999999995</v>
      </c>
      <c r="E11" s="36">
        <f t="shared" si="3"/>
        <v>76.396155757048817</v>
      </c>
      <c r="F11" s="5">
        <f t="shared" si="0"/>
        <v>-190034.55000000005</v>
      </c>
      <c r="G11" s="5">
        <v>686917.84</v>
      </c>
      <c r="H11" s="36">
        <f t="shared" si="1"/>
        <v>89.539885876308006</v>
      </c>
      <c r="I11" s="5">
        <f t="shared" si="2"/>
        <v>-71852.390000000014</v>
      </c>
    </row>
    <row r="12" spans="1:9" ht="46.5" x14ac:dyDescent="0.2">
      <c r="A12" s="4">
        <v>11010400</v>
      </c>
      <c r="B12" s="17" t="s">
        <v>6</v>
      </c>
      <c r="C12" s="5">
        <v>481200</v>
      </c>
      <c r="D12" s="5">
        <v>852835.13</v>
      </c>
      <c r="E12" s="36">
        <f t="shared" si="3"/>
        <v>177.23090814630092</v>
      </c>
      <c r="F12" s="5">
        <f t="shared" si="0"/>
        <v>371635.13</v>
      </c>
      <c r="G12" s="5">
        <v>412702.3</v>
      </c>
      <c r="H12" s="36">
        <f t="shared" si="1"/>
        <v>206.64656581753968</v>
      </c>
      <c r="I12" s="5">
        <f t="shared" si="2"/>
        <v>440132.83</v>
      </c>
    </row>
    <row r="13" spans="1:9" ht="46.5" x14ac:dyDescent="0.2">
      <c r="A13" s="4">
        <v>11010500</v>
      </c>
      <c r="B13" s="17" t="s">
        <v>7</v>
      </c>
      <c r="C13" s="5">
        <v>3000400</v>
      </c>
      <c r="D13" s="5">
        <v>1170017.4099999999</v>
      </c>
      <c r="E13" s="36">
        <f t="shared" si="3"/>
        <v>38.995380949206769</v>
      </c>
      <c r="F13" s="5">
        <f t="shared" si="0"/>
        <v>-1830382.59</v>
      </c>
      <c r="G13" s="5">
        <v>888089.17</v>
      </c>
      <c r="H13" s="36">
        <f t="shared" si="1"/>
        <v>131.74548789959908</v>
      </c>
      <c r="I13" s="5">
        <f t="shared" si="2"/>
        <v>281928.23999999987</v>
      </c>
    </row>
    <row r="14" spans="1:9" ht="23.25" x14ac:dyDescent="0.2">
      <c r="A14" s="26">
        <v>11020000</v>
      </c>
      <c r="B14" s="30" t="s">
        <v>8</v>
      </c>
      <c r="C14" s="31">
        <f>SUM(C15:C15)</f>
        <v>2600</v>
      </c>
      <c r="D14" s="31">
        <f>SUM(D15:D15)</f>
        <v>22792.23</v>
      </c>
      <c r="E14" s="29">
        <f t="shared" si="3"/>
        <v>876.62423076923073</v>
      </c>
      <c r="F14" s="31">
        <f t="shared" si="0"/>
        <v>20192.23</v>
      </c>
      <c r="G14" s="31">
        <f>SUM(G15:G15)</f>
        <v>6598</v>
      </c>
      <c r="H14" s="29">
        <f t="shared" si="1"/>
        <v>345.44149742346167</v>
      </c>
      <c r="I14" s="31">
        <f t="shared" si="2"/>
        <v>16194.23</v>
      </c>
    </row>
    <row r="15" spans="1:9" ht="46.5" x14ac:dyDescent="0.2">
      <c r="A15" s="4">
        <v>11020200</v>
      </c>
      <c r="B15" s="17" t="s">
        <v>9</v>
      </c>
      <c r="C15" s="5">
        <v>2600</v>
      </c>
      <c r="D15" s="5">
        <v>22792.23</v>
      </c>
      <c r="E15" s="36">
        <f t="shared" si="3"/>
        <v>876.62423076923073</v>
      </c>
      <c r="F15" s="5">
        <f t="shared" si="0"/>
        <v>20192.23</v>
      </c>
      <c r="G15" s="5">
        <v>6598</v>
      </c>
      <c r="H15" s="36">
        <f t="shared" si="1"/>
        <v>345.44149742346167</v>
      </c>
      <c r="I15" s="5">
        <f t="shared" si="2"/>
        <v>16194.23</v>
      </c>
    </row>
    <row r="16" spans="1:9" ht="22.5" x14ac:dyDescent="0.2">
      <c r="A16" s="22">
        <v>13000000</v>
      </c>
      <c r="B16" s="34" t="s">
        <v>90</v>
      </c>
      <c r="C16" s="35">
        <f>C17+C20+C23+C26</f>
        <v>284100</v>
      </c>
      <c r="D16" s="35">
        <f>D17+D20+D23+D26</f>
        <v>354597.25</v>
      </c>
      <c r="E16" s="25">
        <f t="shared" ref="E16:E27" si="4">IF(C16=0,0,D16/C16*100)</f>
        <v>124.81423794438578</v>
      </c>
      <c r="F16" s="35">
        <f t="shared" ref="F16:F27" si="5">D16-C16</f>
        <v>70497.25</v>
      </c>
      <c r="G16" s="35">
        <f>G17+G20+G23</f>
        <v>217396.65</v>
      </c>
      <c r="H16" s="25">
        <f t="shared" si="1"/>
        <v>163.1107241072942</v>
      </c>
      <c r="I16" s="35">
        <f t="shared" ref="I16:I27" si="6">D16-G16</f>
        <v>137200.6</v>
      </c>
    </row>
    <row r="17" spans="1:9" ht="23.25" x14ac:dyDescent="0.2">
      <c r="A17" s="26">
        <v>13010000</v>
      </c>
      <c r="B17" s="30" t="s">
        <v>91</v>
      </c>
      <c r="C17" s="31">
        <f>SUM(C18:C19)</f>
        <v>279300</v>
      </c>
      <c r="D17" s="31">
        <f>SUM(D18:D19)</f>
        <v>349679.16000000003</v>
      </c>
      <c r="E17" s="29">
        <f t="shared" si="4"/>
        <v>125.19841031149303</v>
      </c>
      <c r="F17" s="31">
        <f t="shared" si="5"/>
        <v>70379.160000000033</v>
      </c>
      <c r="G17" s="31">
        <f>SUM(G18:G19)</f>
        <v>215184.8</v>
      </c>
      <c r="H17" s="29">
        <f t="shared" si="1"/>
        <v>162.50179380699754</v>
      </c>
      <c r="I17" s="31">
        <f t="shared" si="6"/>
        <v>134494.36000000004</v>
      </c>
    </row>
    <row r="18" spans="1:9" ht="46.5" x14ac:dyDescent="0.2">
      <c r="A18" s="4">
        <v>13010100</v>
      </c>
      <c r="B18" s="17" t="s">
        <v>128</v>
      </c>
      <c r="C18" s="5">
        <v>32600</v>
      </c>
      <c r="D18" s="5">
        <v>254217.66</v>
      </c>
      <c r="E18" s="36">
        <f t="shared" ref="E18" si="7">IF(C18=0,0,D18/C18*100)</f>
        <v>779.80877300613497</v>
      </c>
      <c r="F18" s="5">
        <f t="shared" ref="F18" si="8">D18-C18</f>
        <v>221617.66</v>
      </c>
      <c r="G18" s="5">
        <v>23109.55</v>
      </c>
      <c r="H18" s="36">
        <f t="shared" ref="H18" si="9">IF(G18&lt;0,0,IF(D18&lt;0,0,IF(G18=0,0,(IF(D18=0,0,(D18/G18)*100)))))</f>
        <v>1100.0545661858409</v>
      </c>
      <c r="I18" s="5">
        <f t="shared" ref="I18" si="10">D18-G18</f>
        <v>231108.11000000002</v>
      </c>
    </row>
    <row r="19" spans="1:9" ht="69.75" x14ac:dyDescent="0.2">
      <c r="A19" s="4">
        <v>13010200</v>
      </c>
      <c r="B19" s="17" t="s">
        <v>92</v>
      </c>
      <c r="C19" s="5">
        <v>246700</v>
      </c>
      <c r="D19" s="5">
        <v>95461.5</v>
      </c>
      <c r="E19" s="36">
        <f t="shared" si="4"/>
        <v>38.695379002837456</v>
      </c>
      <c r="F19" s="5">
        <f t="shared" si="5"/>
        <v>-151238.5</v>
      </c>
      <c r="G19" s="5">
        <v>192075.25</v>
      </c>
      <c r="H19" s="36">
        <f t="shared" si="1"/>
        <v>49.700052453400424</v>
      </c>
      <c r="I19" s="5">
        <f t="shared" si="6"/>
        <v>-96613.75</v>
      </c>
    </row>
    <row r="20" spans="1:9" ht="23.25" x14ac:dyDescent="0.2">
      <c r="A20" s="26">
        <v>13020000</v>
      </c>
      <c r="B20" s="30" t="s">
        <v>93</v>
      </c>
      <c r="C20" s="31">
        <f>SUM(C21:C22)</f>
        <v>200</v>
      </c>
      <c r="D20" s="31">
        <f>SUM(D21:D22)</f>
        <v>0</v>
      </c>
      <c r="E20" s="29">
        <f t="shared" si="4"/>
        <v>0</v>
      </c>
      <c r="F20" s="31">
        <f t="shared" si="5"/>
        <v>-200</v>
      </c>
      <c r="G20" s="31">
        <f>SUM(G21:G22)</f>
        <v>290.29000000000002</v>
      </c>
      <c r="H20" s="29">
        <f t="shared" si="1"/>
        <v>0</v>
      </c>
      <c r="I20" s="31">
        <f t="shared" si="6"/>
        <v>-290.29000000000002</v>
      </c>
    </row>
    <row r="21" spans="1:9" ht="46.5" x14ac:dyDescent="0.2">
      <c r="A21" s="4">
        <v>13020200</v>
      </c>
      <c r="B21" s="17" t="s">
        <v>94</v>
      </c>
      <c r="C21" s="5">
        <v>200</v>
      </c>
      <c r="D21" s="5"/>
      <c r="E21" s="36">
        <f t="shared" si="4"/>
        <v>0</v>
      </c>
      <c r="F21" s="5">
        <f t="shared" si="5"/>
        <v>-200</v>
      </c>
      <c r="G21" s="5">
        <v>290.29000000000002</v>
      </c>
      <c r="H21" s="36">
        <f t="shared" si="1"/>
        <v>0</v>
      </c>
      <c r="I21" s="5">
        <f t="shared" si="6"/>
        <v>-290.29000000000002</v>
      </c>
    </row>
    <row r="22" spans="1:9" ht="46.5" x14ac:dyDescent="0.2">
      <c r="A22" s="4">
        <v>13020400</v>
      </c>
      <c r="B22" s="17" t="s">
        <v>95</v>
      </c>
      <c r="C22" s="5"/>
      <c r="D22" s="5"/>
      <c r="E22" s="36">
        <f t="shared" si="4"/>
        <v>0</v>
      </c>
      <c r="F22" s="5">
        <f t="shared" si="5"/>
        <v>0</v>
      </c>
      <c r="G22" s="5"/>
      <c r="H22" s="36">
        <f t="shared" si="1"/>
        <v>0</v>
      </c>
      <c r="I22" s="5">
        <f t="shared" si="6"/>
        <v>0</v>
      </c>
    </row>
    <row r="23" spans="1:9" ht="23.25" x14ac:dyDescent="0.2">
      <c r="A23" s="26">
        <v>13030000</v>
      </c>
      <c r="B23" s="30" t="s">
        <v>96</v>
      </c>
      <c r="C23" s="31">
        <f>SUM(C24:C25)</f>
        <v>4300</v>
      </c>
      <c r="D23" s="31">
        <f>SUM(D24:D25)</f>
        <v>4823.8599999999997</v>
      </c>
      <c r="E23" s="29">
        <f t="shared" si="4"/>
        <v>112.18279069767441</v>
      </c>
      <c r="F23" s="31">
        <f t="shared" si="5"/>
        <v>523.85999999999967</v>
      </c>
      <c r="G23" s="31">
        <f>SUM(G24:G25)</f>
        <v>1921.5599999999995</v>
      </c>
      <c r="H23" s="29">
        <f t="shared" si="1"/>
        <v>251.03873935760532</v>
      </c>
      <c r="I23" s="31">
        <f t="shared" si="6"/>
        <v>2902.3</v>
      </c>
    </row>
    <row r="24" spans="1:9" ht="46.5" x14ac:dyDescent="0.2">
      <c r="A24" s="4">
        <v>13030100</v>
      </c>
      <c r="B24" s="17" t="s">
        <v>129</v>
      </c>
      <c r="C24" s="5">
        <v>4300</v>
      </c>
      <c r="D24" s="5">
        <v>4823.8599999999997</v>
      </c>
      <c r="E24" s="36">
        <f t="shared" ref="E24" si="11">IF(C24=0,0,D24/C24*100)</f>
        <v>112.18279069767441</v>
      </c>
      <c r="F24" s="5">
        <f t="shared" ref="F24" si="12">D24-C24</f>
        <v>523.85999999999967</v>
      </c>
      <c r="G24" s="5">
        <v>6233.62</v>
      </c>
      <c r="H24" s="36">
        <f t="shared" ref="H24" si="13">IF(G24&lt;0,0,IF(D24&lt;0,0,IF(G24=0,0,(IF(D24=0,0,(D24/G24)*100)))))</f>
        <v>77.384569479692374</v>
      </c>
      <c r="I24" s="5">
        <f t="shared" ref="I24" si="14">D24-G24</f>
        <v>-1409.7600000000002</v>
      </c>
    </row>
    <row r="25" spans="1:9" ht="26.25" customHeight="1" x14ac:dyDescent="0.2">
      <c r="A25" s="4">
        <v>13030200</v>
      </c>
      <c r="B25" s="17" t="s">
        <v>130</v>
      </c>
      <c r="C25" s="5"/>
      <c r="D25" s="5"/>
      <c r="E25" s="36">
        <f t="shared" si="4"/>
        <v>0</v>
      </c>
      <c r="F25" s="5">
        <f t="shared" si="5"/>
        <v>0</v>
      </c>
      <c r="G25" s="5">
        <v>-4312.0600000000004</v>
      </c>
      <c r="H25" s="36">
        <f t="shared" si="1"/>
        <v>0</v>
      </c>
      <c r="I25" s="5">
        <f t="shared" si="6"/>
        <v>4312.0600000000004</v>
      </c>
    </row>
    <row r="26" spans="1:9" ht="26.25" customHeight="1" x14ac:dyDescent="0.2">
      <c r="A26" s="4">
        <v>13040000</v>
      </c>
      <c r="B26" s="17" t="s">
        <v>155</v>
      </c>
      <c r="C26" s="5">
        <f>C27</f>
        <v>300</v>
      </c>
      <c r="D26" s="5">
        <f>D27</f>
        <v>94.23</v>
      </c>
      <c r="E26" s="36">
        <f t="shared" si="4"/>
        <v>31.41</v>
      </c>
      <c r="F26" s="5">
        <f t="shared" si="5"/>
        <v>-205.76999999999998</v>
      </c>
      <c r="G26" s="5">
        <v>0</v>
      </c>
      <c r="H26" s="36">
        <f t="shared" si="1"/>
        <v>0</v>
      </c>
      <c r="I26" s="5">
        <f t="shared" si="6"/>
        <v>94.23</v>
      </c>
    </row>
    <row r="27" spans="1:9" ht="49.5" customHeight="1" x14ac:dyDescent="0.2">
      <c r="A27" s="4">
        <v>13040100</v>
      </c>
      <c r="B27" s="17" t="s">
        <v>154</v>
      </c>
      <c r="C27" s="5">
        <v>300</v>
      </c>
      <c r="D27" s="5">
        <v>94.23</v>
      </c>
      <c r="E27" s="36">
        <f t="shared" si="4"/>
        <v>31.41</v>
      </c>
      <c r="F27" s="5">
        <f t="shared" si="5"/>
        <v>-205.76999999999998</v>
      </c>
      <c r="G27" s="5">
        <v>0</v>
      </c>
      <c r="H27" s="36">
        <f t="shared" si="1"/>
        <v>0</v>
      </c>
      <c r="I27" s="5">
        <f t="shared" si="6"/>
        <v>94.23</v>
      </c>
    </row>
    <row r="28" spans="1:9" ht="22.5" x14ac:dyDescent="0.2">
      <c r="A28" s="22">
        <v>14000000</v>
      </c>
      <c r="B28" s="34" t="s">
        <v>10</v>
      </c>
      <c r="C28" s="35">
        <f>C29+C31+C33</f>
        <v>4580200</v>
      </c>
      <c r="D28" s="35">
        <f>D29+D31+D33</f>
        <v>11828160.370000001</v>
      </c>
      <c r="E28" s="25">
        <f t="shared" si="3"/>
        <v>258.24549954150473</v>
      </c>
      <c r="F28" s="35">
        <f t="shared" si="0"/>
        <v>7247960.370000001</v>
      </c>
      <c r="G28" s="35">
        <f>G29+G31+G33</f>
        <v>6211844.2200000007</v>
      </c>
      <c r="H28" s="25">
        <f t="shared" si="1"/>
        <v>190.41302310700894</v>
      </c>
      <c r="I28" s="35">
        <f t="shared" si="2"/>
        <v>5616316.1500000004</v>
      </c>
    </row>
    <row r="29" spans="1:9" ht="23.25" x14ac:dyDescent="0.2">
      <c r="A29" s="26">
        <v>14020000</v>
      </c>
      <c r="B29" s="30" t="s">
        <v>105</v>
      </c>
      <c r="C29" s="31">
        <f>C30</f>
        <v>0</v>
      </c>
      <c r="D29" s="31">
        <f>D30</f>
        <v>1525660.3</v>
      </c>
      <c r="E29" s="29">
        <f t="shared" si="3"/>
        <v>0</v>
      </c>
      <c r="F29" s="31">
        <f t="shared" si="0"/>
        <v>1525660.3</v>
      </c>
      <c r="G29" s="31">
        <f>G30</f>
        <v>656503.64</v>
      </c>
      <c r="H29" s="29">
        <f t="shared" si="1"/>
        <v>232.39175033363105</v>
      </c>
      <c r="I29" s="31">
        <f t="shared" si="2"/>
        <v>869156.66</v>
      </c>
    </row>
    <row r="30" spans="1:9" ht="23.25" x14ac:dyDescent="0.2">
      <c r="A30" s="4">
        <v>14021900</v>
      </c>
      <c r="B30" s="17" t="s">
        <v>106</v>
      </c>
      <c r="C30" s="5">
        <v>0</v>
      </c>
      <c r="D30" s="5">
        <v>1525660.3</v>
      </c>
      <c r="E30" s="36">
        <f t="shared" si="3"/>
        <v>0</v>
      </c>
      <c r="F30" s="5">
        <f t="shared" si="0"/>
        <v>1525660.3</v>
      </c>
      <c r="G30" s="5">
        <v>656503.64</v>
      </c>
      <c r="H30" s="36">
        <f t="shared" si="1"/>
        <v>232.39175033363105</v>
      </c>
      <c r="I30" s="5">
        <f t="shared" si="2"/>
        <v>869156.66</v>
      </c>
    </row>
    <row r="31" spans="1:9" ht="46.5" x14ac:dyDescent="0.2">
      <c r="A31" s="26">
        <v>14030000</v>
      </c>
      <c r="B31" s="30" t="s">
        <v>107</v>
      </c>
      <c r="C31" s="31">
        <f>C32</f>
        <v>0</v>
      </c>
      <c r="D31" s="31">
        <f>D32</f>
        <v>5140182.6900000004</v>
      </c>
      <c r="E31" s="29">
        <f t="shared" si="3"/>
        <v>0</v>
      </c>
      <c r="F31" s="31">
        <f t="shared" si="0"/>
        <v>5140182.6900000004</v>
      </c>
      <c r="G31" s="31">
        <f>G32</f>
        <v>2122480.9700000002</v>
      </c>
      <c r="H31" s="29">
        <f t="shared" si="1"/>
        <v>242.17803422755776</v>
      </c>
      <c r="I31" s="31">
        <f t="shared" si="2"/>
        <v>3017701.72</v>
      </c>
    </row>
    <row r="32" spans="1:9" ht="23.25" x14ac:dyDescent="0.2">
      <c r="A32" s="4">
        <v>14031900</v>
      </c>
      <c r="B32" s="17" t="s">
        <v>106</v>
      </c>
      <c r="C32" s="5">
        <v>0</v>
      </c>
      <c r="D32" s="5">
        <v>5140182.6900000004</v>
      </c>
      <c r="E32" s="36">
        <f t="shared" si="3"/>
        <v>0</v>
      </c>
      <c r="F32" s="5">
        <f t="shared" si="0"/>
        <v>5140182.6900000004</v>
      </c>
      <c r="G32" s="5">
        <v>2122480.9700000002</v>
      </c>
      <c r="H32" s="36">
        <f t="shared" si="1"/>
        <v>242.17803422755776</v>
      </c>
      <c r="I32" s="5">
        <f t="shared" si="2"/>
        <v>3017701.72</v>
      </c>
    </row>
    <row r="33" spans="1:9" ht="46.5" x14ac:dyDescent="0.2">
      <c r="A33" s="26">
        <v>14040000</v>
      </c>
      <c r="B33" s="30" t="s">
        <v>11</v>
      </c>
      <c r="C33" s="31">
        <v>4580200</v>
      </c>
      <c r="D33" s="31">
        <v>5162317.38</v>
      </c>
      <c r="E33" s="29">
        <f t="shared" si="3"/>
        <v>112.70943146587484</v>
      </c>
      <c r="F33" s="31">
        <f t="shared" si="0"/>
        <v>582117.37999999989</v>
      </c>
      <c r="G33" s="31">
        <v>3432859.61</v>
      </c>
      <c r="H33" s="29">
        <f t="shared" si="1"/>
        <v>150.37950765484408</v>
      </c>
      <c r="I33" s="31">
        <f t="shared" si="2"/>
        <v>1729457.77</v>
      </c>
    </row>
    <row r="34" spans="1:9" ht="22.5" x14ac:dyDescent="0.2">
      <c r="A34" s="22">
        <v>18000000</v>
      </c>
      <c r="B34" s="34" t="s">
        <v>12</v>
      </c>
      <c r="C34" s="35">
        <f>C35+C49+C52+C54</f>
        <v>43399300</v>
      </c>
      <c r="D34" s="35">
        <f>D35+D49+D52+D54</f>
        <v>44315801.630000003</v>
      </c>
      <c r="E34" s="25">
        <f t="shared" si="3"/>
        <v>102.1117889689465</v>
      </c>
      <c r="F34" s="35">
        <f t="shared" si="0"/>
        <v>916501.63000000268</v>
      </c>
      <c r="G34" s="35">
        <f>G35+G49+G52+G54</f>
        <v>32977914.780000001</v>
      </c>
      <c r="H34" s="25">
        <f t="shared" si="1"/>
        <v>134.38024182437408</v>
      </c>
      <c r="I34" s="35">
        <f t="shared" si="2"/>
        <v>11337886.850000001</v>
      </c>
    </row>
    <row r="35" spans="1:9" ht="23.25" x14ac:dyDescent="0.2">
      <c r="A35" s="26">
        <v>18010000</v>
      </c>
      <c r="B35" s="30" t="s">
        <v>13</v>
      </c>
      <c r="C35" s="31">
        <f>C36+C41+C46</f>
        <v>19951300</v>
      </c>
      <c r="D35" s="31">
        <f>D36+D41+D46</f>
        <v>16872773.800000001</v>
      </c>
      <c r="E35" s="29">
        <f t="shared" si="3"/>
        <v>84.569796454366383</v>
      </c>
      <c r="F35" s="31">
        <f t="shared" si="0"/>
        <v>-3078526.1999999993</v>
      </c>
      <c r="G35" s="31">
        <f>G36+G41+G46</f>
        <v>14493578.890000001</v>
      </c>
      <c r="H35" s="29">
        <f t="shared" si="1"/>
        <v>116.41551012387666</v>
      </c>
      <c r="I35" s="31">
        <f t="shared" si="2"/>
        <v>2379194.91</v>
      </c>
    </row>
    <row r="36" spans="1:9" ht="24.75" x14ac:dyDescent="0.2">
      <c r="A36" s="37"/>
      <c r="B36" s="37" t="s">
        <v>89</v>
      </c>
      <c r="C36" s="38">
        <f>SUM(C37:C40)</f>
        <v>2704200</v>
      </c>
      <c r="D36" s="38">
        <f>SUM(D37:D40)</f>
        <v>2377236.37</v>
      </c>
      <c r="E36" s="39">
        <f t="shared" si="3"/>
        <v>87.909044079579914</v>
      </c>
      <c r="F36" s="38">
        <f t="shared" si="0"/>
        <v>-326963.62999999989</v>
      </c>
      <c r="G36" s="38">
        <f>SUM(G37:G40)</f>
        <v>1636530.6199999999</v>
      </c>
      <c r="H36" s="39">
        <f t="shared" si="1"/>
        <v>145.26073273227237</v>
      </c>
      <c r="I36" s="38">
        <f t="shared" si="2"/>
        <v>740705.75000000023</v>
      </c>
    </row>
    <row r="37" spans="1:9" ht="46.5" x14ac:dyDescent="0.2">
      <c r="A37" s="4">
        <v>18010100</v>
      </c>
      <c r="B37" s="17" t="s">
        <v>14</v>
      </c>
      <c r="C37" s="5">
        <v>60900</v>
      </c>
      <c r="D37" s="5">
        <v>70912.259999999995</v>
      </c>
      <c r="E37" s="36">
        <f t="shared" si="3"/>
        <v>116.44049261083742</v>
      </c>
      <c r="F37" s="5">
        <f t="shared" si="0"/>
        <v>10012.259999999995</v>
      </c>
      <c r="G37" s="5">
        <v>27446.06</v>
      </c>
      <c r="H37" s="36">
        <f t="shared" si="1"/>
        <v>258.36954375236371</v>
      </c>
      <c r="I37" s="5">
        <f t="shared" si="2"/>
        <v>43466.2</v>
      </c>
    </row>
    <row r="38" spans="1:9" ht="46.5" x14ac:dyDescent="0.2">
      <c r="A38" s="4">
        <v>18010200</v>
      </c>
      <c r="B38" s="17" t="s">
        <v>15</v>
      </c>
      <c r="C38" s="5">
        <v>371200</v>
      </c>
      <c r="D38" s="5">
        <v>281170.14</v>
      </c>
      <c r="E38" s="36">
        <f t="shared" si="3"/>
        <v>75.746266163793109</v>
      </c>
      <c r="F38" s="5">
        <f t="shared" si="0"/>
        <v>-90029.859999999986</v>
      </c>
      <c r="G38" s="5">
        <v>167400.44</v>
      </c>
      <c r="H38" s="36">
        <f t="shared" si="1"/>
        <v>167.96260511621117</v>
      </c>
      <c r="I38" s="5">
        <f t="shared" si="2"/>
        <v>113769.70000000001</v>
      </c>
    </row>
    <row r="39" spans="1:9" ht="46.5" x14ac:dyDescent="0.2">
      <c r="A39" s="4">
        <v>18010300</v>
      </c>
      <c r="B39" s="17" t="s">
        <v>16</v>
      </c>
      <c r="C39" s="5">
        <v>198100</v>
      </c>
      <c r="D39" s="5">
        <v>134073.15</v>
      </c>
      <c r="E39" s="36">
        <f t="shared" si="3"/>
        <v>67.679530540131239</v>
      </c>
      <c r="F39" s="5">
        <f t="shared" si="0"/>
        <v>-64026.850000000006</v>
      </c>
      <c r="G39" s="5">
        <v>154989.43</v>
      </c>
      <c r="H39" s="36">
        <f t="shared" si="1"/>
        <v>86.504705514434107</v>
      </c>
      <c r="I39" s="5">
        <f t="shared" si="2"/>
        <v>-20916.28</v>
      </c>
    </row>
    <row r="40" spans="1:9" ht="46.5" x14ac:dyDescent="0.2">
      <c r="A40" s="40">
        <v>18010400</v>
      </c>
      <c r="B40" s="41" t="s">
        <v>17</v>
      </c>
      <c r="C40" s="42">
        <v>2074000</v>
      </c>
      <c r="D40" s="42">
        <v>1891080.82</v>
      </c>
      <c r="E40" s="43">
        <f t="shared" si="3"/>
        <v>91.180367405978785</v>
      </c>
      <c r="F40" s="42">
        <f t="shared" si="0"/>
        <v>-182919.17999999993</v>
      </c>
      <c r="G40" s="42">
        <v>1286694.69</v>
      </c>
      <c r="H40" s="43">
        <f t="shared" si="1"/>
        <v>146.97199224471817</v>
      </c>
      <c r="I40" s="42">
        <f t="shared" si="2"/>
        <v>604386.13000000012</v>
      </c>
    </row>
    <row r="41" spans="1:9" ht="24.75" x14ac:dyDescent="0.2">
      <c r="A41" s="37"/>
      <c r="B41" s="37" t="s">
        <v>87</v>
      </c>
      <c r="C41" s="38">
        <f>SUM(C42:C45)</f>
        <v>17207500</v>
      </c>
      <c r="D41" s="38">
        <f>SUM(D42:D45)</f>
        <v>14433037.43</v>
      </c>
      <c r="E41" s="39">
        <f>IF(C41=0,0,D41/C41*100)</f>
        <v>83.876434287374693</v>
      </c>
      <c r="F41" s="38">
        <f>D41-C41</f>
        <v>-2774462.5700000003</v>
      </c>
      <c r="G41" s="38">
        <f>SUM(G42:G45)</f>
        <v>12820411.640000001</v>
      </c>
      <c r="H41" s="39">
        <f t="shared" si="1"/>
        <v>112.57858043316307</v>
      </c>
      <c r="I41" s="38">
        <f>D41-G41</f>
        <v>1612625.7899999991</v>
      </c>
    </row>
    <row r="42" spans="1:9" ht="23.25" x14ac:dyDescent="0.2">
      <c r="A42" s="4">
        <v>18010500</v>
      </c>
      <c r="B42" s="17" t="s">
        <v>18</v>
      </c>
      <c r="C42" s="5">
        <v>9338700</v>
      </c>
      <c r="D42" s="5">
        <v>8327315.46</v>
      </c>
      <c r="E42" s="36">
        <f t="shared" si="3"/>
        <v>89.169964341931959</v>
      </c>
      <c r="F42" s="5">
        <f t="shared" si="0"/>
        <v>-1011384.54</v>
      </c>
      <c r="G42" s="5">
        <v>7544391.2000000002</v>
      </c>
      <c r="H42" s="36">
        <f t="shared" si="1"/>
        <v>110.3775671123735</v>
      </c>
      <c r="I42" s="5">
        <f t="shared" si="2"/>
        <v>782924.25999999978</v>
      </c>
    </row>
    <row r="43" spans="1:9" ht="23.25" x14ac:dyDescent="0.2">
      <c r="A43" s="4">
        <v>18010600</v>
      </c>
      <c r="B43" s="17" t="s">
        <v>19</v>
      </c>
      <c r="C43" s="5">
        <v>5934900</v>
      </c>
      <c r="D43" s="5">
        <v>4640383.8</v>
      </c>
      <c r="E43" s="36">
        <f t="shared" si="3"/>
        <v>78.188070565637162</v>
      </c>
      <c r="F43" s="5">
        <f t="shared" si="0"/>
        <v>-1294516.2000000002</v>
      </c>
      <c r="G43" s="5">
        <v>3524911.31</v>
      </c>
      <c r="H43" s="36">
        <f t="shared" si="1"/>
        <v>131.64540585277874</v>
      </c>
      <c r="I43" s="5">
        <f t="shared" si="2"/>
        <v>1115472.4899999998</v>
      </c>
    </row>
    <row r="44" spans="1:9" ht="23.25" x14ac:dyDescent="0.2">
      <c r="A44" s="4">
        <v>18010700</v>
      </c>
      <c r="B44" s="17" t="s">
        <v>20</v>
      </c>
      <c r="C44" s="5">
        <v>1381700</v>
      </c>
      <c r="D44" s="5">
        <v>748188.42</v>
      </c>
      <c r="E44" s="36">
        <f t="shared" si="3"/>
        <v>54.149845842078605</v>
      </c>
      <c r="F44" s="5">
        <f t="shared" si="0"/>
        <v>-633511.57999999996</v>
      </c>
      <c r="G44" s="5">
        <v>1309240.6299999999</v>
      </c>
      <c r="H44" s="36">
        <f t="shared" si="1"/>
        <v>57.146746202033171</v>
      </c>
      <c r="I44" s="5">
        <f t="shared" si="2"/>
        <v>-561052.20999999985</v>
      </c>
    </row>
    <row r="45" spans="1:9" ht="23.25" x14ac:dyDescent="0.2">
      <c r="A45" s="4">
        <v>18010900</v>
      </c>
      <c r="B45" s="17" t="s">
        <v>21</v>
      </c>
      <c r="C45" s="5">
        <v>552200</v>
      </c>
      <c r="D45" s="5">
        <v>717149.75</v>
      </c>
      <c r="E45" s="36">
        <f t="shared" si="3"/>
        <v>129.87137812386814</v>
      </c>
      <c r="F45" s="5">
        <f t="shared" si="0"/>
        <v>164949.75</v>
      </c>
      <c r="G45" s="5">
        <v>441868.5</v>
      </c>
      <c r="H45" s="36">
        <f t="shared" si="1"/>
        <v>162.29936055636463</v>
      </c>
      <c r="I45" s="5">
        <f t="shared" si="2"/>
        <v>275281.25</v>
      </c>
    </row>
    <row r="46" spans="1:9" ht="24.75" x14ac:dyDescent="0.2">
      <c r="A46" s="37"/>
      <c r="B46" s="37" t="s">
        <v>88</v>
      </c>
      <c r="C46" s="38">
        <f>SUM(C47:C48)</f>
        <v>39600</v>
      </c>
      <c r="D46" s="38">
        <f>SUM(D47:D48)</f>
        <v>62500</v>
      </c>
      <c r="E46" s="39">
        <f t="shared" si="3"/>
        <v>157.82828282828282</v>
      </c>
      <c r="F46" s="38">
        <f t="shared" si="0"/>
        <v>22900</v>
      </c>
      <c r="G46" s="38">
        <f>SUM(G47:G48)</f>
        <v>36636.629999999997</v>
      </c>
      <c r="H46" s="39">
        <f t="shared" si="1"/>
        <v>170.5942931978187</v>
      </c>
      <c r="I46" s="38">
        <f t="shared" si="2"/>
        <v>25863.370000000003</v>
      </c>
    </row>
    <row r="47" spans="1:9" ht="23.25" x14ac:dyDescent="0.2">
      <c r="A47" s="44">
        <v>18011000</v>
      </c>
      <c r="B47" s="45" t="s">
        <v>22</v>
      </c>
      <c r="C47" s="46">
        <v>37100</v>
      </c>
      <c r="D47" s="46">
        <v>25000</v>
      </c>
      <c r="E47" s="47">
        <f t="shared" si="3"/>
        <v>67.385444743935309</v>
      </c>
      <c r="F47" s="46">
        <f t="shared" si="0"/>
        <v>-12100</v>
      </c>
      <c r="G47" s="46">
        <v>25000</v>
      </c>
      <c r="H47" s="47">
        <f t="shared" si="1"/>
        <v>100</v>
      </c>
      <c r="I47" s="46">
        <f t="shared" si="2"/>
        <v>0</v>
      </c>
    </row>
    <row r="48" spans="1:9" ht="23.25" x14ac:dyDescent="0.2">
      <c r="A48" s="4">
        <v>18011100</v>
      </c>
      <c r="B48" s="17" t="s">
        <v>23</v>
      </c>
      <c r="C48" s="5">
        <v>2500</v>
      </c>
      <c r="D48" s="5">
        <v>37500</v>
      </c>
      <c r="E48" s="36">
        <f t="shared" si="3"/>
        <v>1500</v>
      </c>
      <c r="F48" s="5">
        <f t="shared" si="0"/>
        <v>35000</v>
      </c>
      <c r="G48" s="5">
        <v>11636.63</v>
      </c>
      <c r="H48" s="36">
        <f t="shared" si="1"/>
        <v>322.25824830728482</v>
      </c>
      <c r="I48" s="5">
        <f t="shared" si="2"/>
        <v>25863.370000000003</v>
      </c>
    </row>
    <row r="49" spans="1:9" ht="23.25" x14ac:dyDescent="0.2">
      <c r="A49" s="26">
        <v>18030000</v>
      </c>
      <c r="B49" s="30" t="s">
        <v>24</v>
      </c>
      <c r="C49" s="31">
        <f>SUM(C50:C51)</f>
        <v>56900</v>
      </c>
      <c r="D49" s="31">
        <f>SUM(D50:D51)</f>
        <v>66961.8</v>
      </c>
      <c r="E49" s="29">
        <f t="shared" si="3"/>
        <v>117.68330404217926</v>
      </c>
      <c r="F49" s="31">
        <f t="shared" si="0"/>
        <v>10061.800000000003</v>
      </c>
      <c r="G49" s="31">
        <f>SUM(G50:G51)</f>
        <v>28861.03</v>
      </c>
      <c r="H49" s="29">
        <f t="shared" si="1"/>
        <v>232.01458852993122</v>
      </c>
      <c r="I49" s="31">
        <f t="shared" si="2"/>
        <v>38100.770000000004</v>
      </c>
    </row>
    <row r="50" spans="1:9" ht="23.25" x14ac:dyDescent="0.2">
      <c r="A50" s="4">
        <v>18030100</v>
      </c>
      <c r="B50" s="17" t="s">
        <v>25</v>
      </c>
      <c r="C50" s="5">
        <v>36300</v>
      </c>
      <c r="D50" s="5">
        <v>5259.84</v>
      </c>
      <c r="E50" s="36">
        <f t="shared" si="3"/>
        <v>14.489917355371901</v>
      </c>
      <c r="F50" s="5">
        <f t="shared" si="0"/>
        <v>-31040.16</v>
      </c>
      <c r="G50" s="5">
        <v>19407.14</v>
      </c>
      <c r="H50" s="36">
        <f t="shared" si="1"/>
        <v>27.102602444255051</v>
      </c>
      <c r="I50" s="5">
        <f t="shared" si="2"/>
        <v>-14147.3</v>
      </c>
    </row>
    <row r="51" spans="1:9" ht="23.25" x14ac:dyDescent="0.2">
      <c r="A51" s="4">
        <v>18030200</v>
      </c>
      <c r="B51" s="17" t="s">
        <v>26</v>
      </c>
      <c r="C51" s="5">
        <v>20600</v>
      </c>
      <c r="D51" s="5">
        <v>61701.96</v>
      </c>
      <c r="E51" s="36">
        <f t="shared" si="3"/>
        <v>299.52407766990291</v>
      </c>
      <c r="F51" s="5">
        <f t="shared" si="0"/>
        <v>41101.96</v>
      </c>
      <c r="G51" s="5">
        <v>9453.89</v>
      </c>
      <c r="H51" s="36">
        <f t="shared" si="1"/>
        <v>652.66213167278227</v>
      </c>
      <c r="I51" s="5">
        <f t="shared" si="2"/>
        <v>52248.07</v>
      </c>
    </row>
    <row r="52" spans="1:9" ht="24.75" customHeight="1" x14ac:dyDescent="0.2">
      <c r="A52" s="26">
        <v>18040000</v>
      </c>
      <c r="B52" s="30" t="s">
        <v>27</v>
      </c>
      <c r="C52" s="31">
        <f>SUM(C53:C53)</f>
        <v>0</v>
      </c>
      <c r="D52" s="31">
        <f>SUM(D53:D53)</f>
        <v>0</v>
      </c>
      <c r="E52" s="29">
        <f t="shared" si="3"/>
        <v>0</v>
      </c>
      <c r="F52" s="31">
        <f t="shared" si="0"/>
        <v>0</v>
      </c>
      <c r="G52" s="31">
        <f>SUM(G53:G53)</f>
        <v>1140.73</v>
      </c>
      <c r="H52" s="29">
        <f t="shared" si="1"/>
        <v>0</v>
      </c>
      <c r="I52" s="31">
        <f t="shared" si="2"/>
        <v>-1140.73</v>
      </c>
    </row>
    <row r="53" spans="1:9" ht="46.5" x14ac:dyDescent="0.2">
      <c r="A53" s="4">
        <v>18040100</v>
      </c>
      <c r="B53" s="17" t="s">
        <v>28</v>
      </c>
      <c r="C53" s="5">
        <v>0</v>
      </c>
      <c r="D53" s="5"/>
      <c r="E53" s="36">
        <f t="shared" si="3"/>
        <v>0</v>
      </c>
      <c r="F53" s="5">
        <f t="shared" si="0"/>
        <v>0</v>
      </c>
      <c r="G53" s="5">
        <v>1140.73</v>
      </c>
      <c r="H53" s="36">
        <f t="shared" si="1"/>
        <v>0</v>
      </c>
      <c r="I53" s="5">
        <f t="shared" si="2"/>
        <v>-1140.73</v>
      </c>
    </row>
    <row r="54" spans="1:9" ht="23.25" x14ac:dyDescent="0.2">
      <c r="A54" s="26">
        <v>18050000</v>
      </c>
      <c r="B54" s="30" t="s">
        <v>29</v>
      </c>
      <c r="C54" s="31">
        <f>SUM(C55:C57)</f>
        <v>23391100</v>
      </c>
      <c r="D54" s="31">
        <f>SUM(D55:D57)</f>
        <v>27376066.030000001</v>
      </c>
      <c r="E54" s="29">
        <f t="shared" si="3"/>
        <v>117.036248957937</v>
      </c>
      <c r="F54" s="31">
        <f t="shared" ref="F54:F84" si="15">D54-C54</f>
        <v>3984966.0300000012</v>
      </c>
      <c r="G54" s="31">
        <f>SUM(G55:G57)</f>
        <v>18454334.130000003</v>
      </c>
      <c r="H54" s="29">
        <f t="shared" si="1"/>
        <v>148.34491365091586</v>
      </c>
      <c r="I54" s="31">
        <f t="shared" ref="I54:I84" si="16">D54-G54</f>
        <v>8921731.8999999985</v>
      </c>
    </row>
    <row r="55" spans="1:9" ht="23.25" x14ac:dyDescent="0.2">
      <c r="A55" s="4">
        <v>18050300</v>
      </c>
      <c r="B55" s="17" t="s">
        <v>30</v>
      </c>
      <c r="C55" s="5">
        <v>1560500</v>
      </c>
      <c r="D55" s="5">
        <v>1827340.5</v>
      </c>
      <c r="E55" s="36">
        <f t="shared" si="3"/>
        <v>117.09967958987504</v>
      </c>
      <c r="F55" s="5">
        <f t="shared" si="15"/>
        <v>266840.5</v>
      </c>
      <c r="G55" s="5">
        <v>1325783.69</v>
      </c>
      <c r="H55" s="36">
        <f t="shared" si="1"/>
        <v>137.83096848928651</v>
      </c>
      <c r="I55" s="5">
        <f t="shared" si="16"/>
        <v>501556.81000000006</v>
      </c>
    </row>
    <row r="56" spans="1:9" ht="23.25" x14ac:dyDescent="0.2">
      <c r="A56" s="4">
        <v>18050400</v>
      </c>
      <c r="B56" s="17" t="s">
        <v>31</v>
      </c>
      <c r="C56" s="5">
        <v>21750300</v>
      </c>
      <c r="D56" s="5">
        <v>25464056.600000001</v>
      </c>
      <c r="E56" s="36">
        <f t="shared" si="3"/>
        <v>117.07450747805778</v>
      </c>
      <c r="F56" s="5">
        <f t="shared" si="15"/>
        <v>3713756.6000000015</v>
      </c>
      <c r="G56" s="5">
        <v>17084377.140000001</v>
      </c>
      <c r="H56" s="36">
        <f t="shared" si="1"/>
        <v>149.04878528103015</v>
      </c>
      <c r="I56" s="5">
        <f t="shared" si="16"/>
        <v>8379679.4600000009</v>
      </c>
    </row>
    <row r="57" spans="1:9" ht="69.75" x14ac:dyDescent="0.2">
      <c r="A57" s="4">
        <v>18050500</v>
      </c>
      <c r="B57" s="17" t="s">
        <v>102</v>
      </c>
      <c r="C57" s="5">
        <v>80300</v>
      </c>
      <c r="D57" s="5">
        <v>84668.93</v>
      </c>
      <c r="E57" s="36">
        <f>IF(C57=0,0,D57/C57*100)</f>
        <v>105.44075965130759</v>
      </c>
      <c r="F57" s="5">
        <f>D57-C57</f>
        <v>4368.929999999993</v>
      </c>
      <c r="G57" s="5">
        <v>44173.3</v>
      </c>
      <c r="H57" s="36">
        <f t="shared" si="1"/>
        <v>191.6744504032979</v>
      </c>
      <c r="I57" s="5">
        <f>D57-G57</f>
        <v>40495.62999999999</v>
      </c>
    </row>
    <row r="58" spans="1:9" ht="22.5" hidden="1" x14ac:dyDescent="0.2">
      <c r="A58" s="22">
        <v>19000000</v>
      </c>
      <c r="B58" s="34" t="s">
        <v>110</v>
      </c>
      <c r="C58" s="35">
        <f>C59</f>
        <v>0</v>
      </c>
      <c r="D58" s="35">
        <f>D59</f>
        <v>0</v>
      </c>
      <c r="E58" s="25">
        <f>IF(C58=0,0,D58/C58*100)</f>
        <v>0</v>
      </c>
      <c r="F58" s="35">
        <f>D58-C58</f>
        <v>0</v>
      </c>
      <c r="G58" s="35">
        <f>G59</f>
        <v>0</v>
      </c>
      <c r="H58" s="25">
        <f t="shared" si="1"/>
        <v>0</v>
      </c>
      <c r="I58" s="35">
        <f>D58-G58</f>
        <v>0</v>
      </c>
    </row>
    <row r="59" spans="1:9" ht="23.25" hidden="1" x14ac:dyDescent="0.2">
      <c r="A59" s="26">
        <v>19090000</v>
      </c>
      <c r="B59" s="30" t="s">
        <v>108</v>
      </c>
      <c r="C59" s="31">
        <f>C60</f>
        <v>0</v>
      </c>
      <c r="D59" s="31">
        <f>D60</f>
        <v>0</v>
      </c>
      <c r="E59" s="29">
        <f>IF(C59=0,0,D59/C59*100)</f>
        <v>0</v>
      </c>
      <c r="F59" s="31">
        <f>D59-C59</f>
        <v>0</v>
      </c>
      <c r="G59" s="31">
        <f>G60</f>
        <v>0</v>
      </c>
      <c r="H59" s="29">
        <f t="shared" si="1"/>
        <v>0</v>
      </c>
      <c r="I59" s="31">
        <f>D59-G59</f>
        <v>0</v>
      </c>
    </row>
    <row r="60" spans="1:9" ht="162.75" hidden="1" x14ac:dyDescent="0.2">
      <c r="A60" s="4">
        <v>19090100</v>
      </c>
      <c r="B60" s="17" t="s">
        <v>109</v>
      </c>
      <c r="C60" s="5">
        <v>0</v>
      </c>
      <c r="D60" s="5">
        <v>0</v>
      </c>
      <c r="E60" s="36">
        <f>IF(C60=0,0,D60/C60*100)</f>
        <v>0</v>
      </c>
      <c r="F60" s="5">
        <f>D60-C60</f>
        <v>0</v>
      </c>
      <c r="G60" s="5"/>
      <c r="H60" s="36">
        <f t="shared" si="1"/>
        <v>0</v>
      </c>
      <c r="I60" s="5">
        <f>D60-G60</f>
        <v>0</v>
      </c>
    </row>
    <row r="61" spans="1:9" ht="22.5" x14ac:dyDescent="0.2">
      <c r="A61" s="22">
        <v>20000000</v>
      </c>
      <c r="B61" s="34" t="s">
        <v>37</v>
      </c>
      <c r="C61" s="35">
        <f>C62+C70+C83</f>
        <v>1654000</v>
      </c>
      <c r="D61" s="35">
        <f>D62+D70+D83</f>
        <v>1976777.47</v>
      </c>
      <c r="E61" s="25">
        <f t="shared" si="3"/>
        <v>119.51496191051996</v>
      </c>
      <c r="F61" s="35">
        <f t="shared" si="15"/>
        <v>322777.46999999997</v>
      </c>
      <c r="G61" s="35">
        <f>G62+G70+G83</f>
        <v>1851204.5300000003</v>
      </c>
      <c r="H61" s="25">
        <f t="shared" ref="H61:H135" si="17">IF(G61&lt;0,0,IF(D61&lt;0,0,IF(G61=0,0,(IF(D61=0,0,(D61/G61)*100)))))</f>
        <v>106.78330989174923</v>
      </c>
      <c r="I61" s="35">
        <f t="shared" si="16"/>
        <v>125572.93999999971</v>
      </c>
    </row>
    <row r="62" spans="1:9" ht="22.5" x14ac:dyDescent="0.2">
      <c r="A62" s="22">
        <v>21000000</v>
      </c>
      <c r="B62" s="34" t="s">
        <v>38</v>
      </c>
      <c r="C62" s="35">
        <f>C63+C65</f>
        <v>281500</v>
      </c>
      <c r="D62" s="35">
        <f>D63+D65</f>
        <v>222363.66999999998</v>
      </c>
      <c r="E62" s="25">
        <f t="shared" si="3"/>
        <v>78.992422735346352</v>
      </c>
      <c r="F62" s="35">
        <f t="shared" si="15"/>
        <v>-59136.330000000016</v>
      </c>
      <c r="G62" s="35">
        <f>G63+G65</f>
        <v>195305.39</v>
      </c>
      <c r="H62" s="25">
        <f t="shared" si="17"/>
        <v>113.85434370244465</v>
      </c>
      <c r="I62" s="35">
        <f t="shared" si="16"/>
        <v>27058.27999999997</v>
      </c>
    </row>
    <row r="63" spans="1:9" ht="116.25" x14ac:dyDescent="0.2">
      <c r="A63" s="26">
        <v>21010000</v>
      </c>
      <c r="B63" s="30" t="s">
        <v>99</v>
      </c>
      <c r="C63" s="31">
        <f>C64</f>
        <v>15700</v>
      </c>
      <c r="D63" s="31">
        <f>D64</f>
        <v>46164.69</v>
      </c>
      <c r="E63" s="29">
        <f t="shared" si="3"/>
        <v>294.04261146496816</v>
      </c>
      <c r="F63" s="31">
        <f t="shared" si="15"/>
        <v>30464.690000000002</v>
      </c>
      <c r="G63" s="31">
        <f>G64</f>
        <v>13848.41</v>
      </c>
      <c r="H63" s="29">
        <f t="shared" si="17"/>
        <v>333.35733127485395</v>
      </c>
      <c r="I63" s="31">
        <f t="shared" si="16"/>
        <v>32316.280000000002</v>
      </c>
    </row>
    <row r="64" spans="1:9" ht="46.5" x14ac:dyDescent="0.2">
      <c r="A64" s="4">
        <v>21010300</v>
      </c>
      <c r="B64" s="17" t="s">
        <v>39</v>
      </c>
      <c r="C64" s="5">
        <v>15700</v>
      </c>
      <c r="D64" s="5">
        <v>46164.69</v>
      </c>
      <c r="E64" s="36">
        <f t="shared" si="3"/>
        <v>294.04261146496816</v>
      </c>
      <c r="F64" s="5">
        <f t="shared" si="15"/>
        <v>30464.690000000002</v>
      </c>
      <c r="G64" s="5">
        <v>13848.41</v>
      </c>
      <c r="H64" s="36">
        <f t="shared" si="17"/>
        <v>333.35733127485395</v>
      </c>
      <c r="I64" s="5">
        <f t="shared" si="16"/>
        <v>32316.280000000002</v>
      </c>
    </row>
    <row r="65" spans="1:9" ht="23.25" x14ac:dyDescent="0.2">
      <c r="A65" s="26">
        <v>21080000</v>
      </c>
      <c r="B65" s="30" t="s">
        <v>40</v>
      </c>
      <c r="C65" s="31">
        <f>SUM(C66:C69)</f>
        <v>265800</v>
      </c>
      <c r="D65" s="31">
        <f>SUM(D66:D69)</f>
        <v>176198.97999999998</v>
      </c>
      <c r="E65" s="29">
        <f t="shared" si="3"/>
        <v>66.290060195635817</v>
      </c>
      <c r="F65" s="31">
        <f t="shared" si="15"/>
        <v>-89601.020000000019</v>
      </c>
      <c r="G65" s="31">
        <f>SUM(G67:G69)</f>
        <v>181456.98</v>
      </c>
      <c r="H65" s="29">
        <f t="shared" si="17"/>
        <v>97.102343486593895</v>
      </c>
      <c r="I65" s="31">
        <f t="shared" si="16"/>
        <v>-5258.0000000000291</v>
      </c>
    </row>
    <row r="66" spans="1:9" ht="69.75" customHeight="1" x14ac:dyDescent="0.2">
      <c r="A66" s="4">
        <v>21080900</v>
      </c>
      <c r="B66" s="17" t="s">
        <v>156</v>
      </c>
      <c r="C66" s="5">
        <v>0</v>
      </c>
      <c r="D66" s="5">
        <v>3000</v>
      </c>
      <c r="E66" s="36">
        <f t="shared" si="3"/>
        <v>0</v>
      </c>
      <c r="F66" s="31">
        <v>0</v>
      </c>
      <c r="G66" s="31">
        <v>0</v>
      </c>
      <c r="H66" s="29">
        <f t="shared" si="17"/>
        <v>0</v>
      </c>
      <c r="I66" s="5">
        <f t="shared" si="16"/>
        <v>3000</v>
      </c>
    </row>
    <row r="67" spans="1:9" ht="23.25" x14ac:dyDescent="0.2">
      <c r="A67" s="4">
        <v>21081100</v>
      </c>
      <c r="B67" s="17" t="s">
        <v>41</v>
      </c>
      <c r="C67" s="5">
        <v>82900</v>
      </c>
      <c r="D67" s="5">
        <v>34850</v>
      </c>
      <c r="E67" s="36">
        <f t="shared" si="3"/>
        <v>42.038600723763572</v>
      </c>
      <c r="F67" s="5">
        <f t="shared" si="15"/>
        <v>-48050</v>
      </c>
      <c r="G67" s="5">
        <v>22769.5</v>
      </c>
      <c r="H67" s="36">
        <f t="shared" si="17"/>
        <v>153.05562265311053</v>
      </c>
      <c r="I67" s="5">
        <f t="shared" si="16"/>
        <v>12080.5</v>
      </c>
    </row>
    <row r="68" spans="1:9" ht="46.5" x14ac:dyDescent="0.2">
      <c r="A68" s="4">
        <v>21081500</v>
      </c>
      <c r="B68" s="17" t="s">
        <v>100</v>
      </c>
      <c r="C68" s="5">
        <v>143600</v>
      </c>
      <c r="D68" s="5">
        <v>30000</v>
      </c>
      <c r="E68" s="36">
        <f t="shared" si="3"/>
        <v>20.891364902506965</v>
      </c>
      <c r="F68" s="5">
        <f t="shared" si="15"/>
        <v>-113600</v>
      </c>
      <c r="G68" s="5">
        <v>121109.7</v>
      </c>
      <c r="H68" s="36">
        <f t="shared" si="17"/>
        <v>24.77093081726732</v>
      </c>
      <c r="I68" s="5">
        <f t="shared" si="16"/>
        <v>-91109.7</v>
      </c>
    </row>
    <row r="69" spans="1:9" ht="23.25" x14ac:dyDescent="0.2">
      <c r="A69" s="4">
        <v>21081700</v>
      </c>
      <c r="B69" s="17" t="s">
        <v>148</v>
      </c>
      <c r="C69" s="5">
        <v>39300</v>
      </c>
      <c r="D69" s="5">
        <v>108348.98</v>
      </c>
      <c r="E69" s="36">
        <f t="shared" ref="E69" si="18">IF(C69=0,0,D69/C69*100)</f>
        <v>275.69715012722645</v>
      </c>
      <c r="F69" s="5">
        <f t="shared" ref="F69" si="19">D69-C69</f>
        <v>69048.98</v>
      </c>
      <c r="G69" s="5">
        <v>37577.78</v>
      </c>
      <c r="H69" s="36">
        <f t="shared" ref="H69" si="20">IF(G69&lt;0,0,IF(D69&lt;0,0,IF(G69=0,0,(IF(D69=0,0,(D69/G69)*100)))))</f>
        <v>288.33257313231383</v>
      </c>
      <c r="I69" s="5">
        <f t="shared" ref="I69" si="21">D69-G69</f>
        <v>70771.199999999997</v>
      </c>
    </row>
    <row r="70" spans="1:9" ht="45" x14ac:dyDescent="0.2">
      <c r="A70" s="22">
        <v>22000000</v>
      </c>
      <c r="B70" s="34" t="s">
        <v>42</v>
      </c>
      <c r="C70" s="35">
        <f>C71+C77+C79</f>
        <v>1371500</v>
      </c>
      <c r="D70" s="35">
        <f>D71+D77+D79</f>
        <v>1625849.8</v>
      </c>
      <c r="E70" s="25">
        <f t="shared" si="3"/>
        <v>118.54537367845425</v>
      </c>
      <c r="F70" s="35">
        <f t="shared" si="15"/>
        <v>254349.80000000005</v>
      </c>
      <c r="G70" s="35">
        <f>G71+G77+G79</f>
        <v>1344736.1800000002</v>
      </c>
      <c r="H70" s="25">
        <f t="shared" si="17"/>
        <v>120.90474133000571</v>
      </c>
      <c r="I70" s="35">
        <f t="shared" si="16"/>
        <v>281113.61999999988</v>
      </c>
    </row>
    <row r="71" spans="1:9" ht="23.25" x14ac:dyDescent="0.2">
      <c r="A71" s="26">
        <v>22010000</v>
      </c>
      <c r="B71" s="30" t="s">
        <v>43</v>
      </c>
      <c r="C71" s="31">
        <f>SUM(C72:C76)</f>
        <v>1301400</v>
      </c>
      <c r="D71" s="31">
        <f>SUM(D72:D76)</f>
        <v>1529522.34</v>
      </c>
      <c r="E71" s="29">
        <f t="shared" si="3"/>
        <v>117.52899492853849</v>
      </c>
      <c r="F71" s="31">
        <f t="shared" si="15"/>
        <v>228122.34000000008</v>
      </c>
      <c r="G71" s="31">
        <f>SUM(G72:G76)</f>
        <v>1262450.01</v>
      </c>
      <c r="H71" s="29">
        <f t="shared" si="17"/>
        <v>121.15508161784561</v>
      </c>
      <c r="I71" s="31">
        <f t="shared" si="16"/>
        <v>267072.33000000007</v>
      </c>
    </row>
    <row r="72" spans="1:9" ht="69.75" x14ac:dyDescent="0.2">
      <c r="A72" s="4">
        <v>22010200</v>
      </c>
      <c r="B72" s="17" t="s">
        <v>139</v>
      </c>
      <c r="C72" s="5"/>
      <c r="D72" s="5"/>
      <c r="E72" s="36">
        <f>IF(C72=0,0,D72/C72*100)</f>
        <v>0</v>
      </c>
      <c r="F72" s="5">
        <f>D72-C72</f>
        <v>0</v>
      </c>
      <c r="G72" s="5">
        <v>0</v>
      </c>
      <c r="H72" s="36">
        <f t="shared" ref="H72" si="22">IF(G72&lt;0,0,IF(D72&lt;0,0,IF(G72=0,0,(IF(D72=0,0,(D72/G72)*100)))))</f>
        <v>0</v>
      </c>
      <c r="I72" s="5">
        <f>D72-G72</f>
        <v>0</v>
      </c>
    </row>
    <row r="73" spans="1:9" ht="46.5" x14ac:dyDescent="0.2">
      <c r="A73" s="4">
        <v>22010300</v>
      </c>
      <c r="B73" s="17" t="s">
        <v>97</v>
      </c>
      <c r="C73" s="5">
        <v>32900</v>
      </c>
      <c r="D73" s="5">
        <v>85422</v>
      </c>
      <c r="E73" s="36">
        <f>IF(C73=0,0,D73/C73*100)</f>
        <v>259.64133738601822</v>
      </c>
      <c r="F73" s="5">
        <f>D73-C73</f>
        <v>52522</v>
      </c>
      <c r="G73" s="5">
        <v>29360</v>
      </c>
      <c r="H73" s="36">
        <f t="shared" si="17"/>
        <v>290.94686648501363</v>
      </c>
      <c r="I73" s="5">
        <f>D73-G73</f>
        <v>56062</v>
      </c>
    </row>
    <row r="74" spans="1:9" ht="23.25" x14ac:dyDescent="0.2">
      <c r="A74" s="4">
        <v>22012500</v>
      </c>
      <c r="B74" s="17" t="s">
        <v>44</v>
      </c>
      <c r="C74" s="5">
        <v>1164200</v>
      </c>
      <c r="D74" s="5">
        <v>1329655.3400000001</v>
      </c>
      <c r="E74" s="36">
        <f t="shared" si="3"/>
        <v>114.21193437553686</v>
      </c>
      <c r="F74" s="5">
        <f t="shared" si="15"/>
        <v>165455.34000000008</v>
      </c>
      <c r="G74" s="5">
        <v>1155220.01</v>
      </c>
      <c r="H74" s="36">
        <f t="shared" si="17"/>
        <v>115.09974970049213</v>
      </c>
      <c r="I74" s="5">
        <f t="shared" si="16"/>
        <v>174435.33000000007</v>
      </c>
    </row>
    <row r="75" spans="1:9" ht="46.5" x14ac:dyDescent="0.2">
      <c r="A75" s="4">
        <v>22012600</v>
      </c>
      <c r="B75" s="17" t="s">
        <v>98</v>
      </c>
      <c r="C75" s="5">
        <v>91100</v>
      </c>
      <c r="D75" s="5">
        <v>109685</v>
      </c>
      <c r="E75" s="36">
        <f>IF(C75=0,0,D75/C75*100)</f>
        <v>120.40065861690449</v>
      </c>
      <c r="F75" s="5">
        <f>D75-C75</f>
        <v>18585</v>
      </c>
      <c r="G75" s="5">
        <v>66320</v>
      </c>
      <c r="H75" s="36">
        <f t="shared" si="17"/>
        <v>165.38751507840772</v>
      </c>
      <c r="I75" s="5">
        <f>D75-G75</f>
        <v>43365</v>
      </c>
    </row>
    <row r="76" spans="1:9" ht="116.25" x14ac:dyDescent="0.2">
      <c r="A76" s="4">
        <v>22012900</v>
      </c>
      <c r="B76" s="17" t="s">
        <v>101</v>
      </c>
      <c r="C76" s="5">
        <v>13200</v>
      </c>
      <c r="D76" s="5">
        <v>4760</v>
      </c>
      <c r="E76" s="36">
        <f>IF(C76=0,0,D76/C76*100)</f>
        <v>36.060606060606062</v>
      </c>
      <c r="F76" s="5">
        <f>D76-C76</f>
        <v>-8440</v>
      </c>
      <c r="G76" s="5">
        <v>11550</v>
      </c>
      <c r="H76" s="36">
        <f t="shared" si="17"/>
        <v>41.212121212121211</v>
      </c>
      <c r="I76" s="5">
        <f>D76-G76</f>
        <v>-6790</v>
      </c>
    </row>
    <row r="77" spans="1:9" ht="46.5" x14ac:dyDescent="0.2">
      <c r="A77" s="26">
        <v>22080000</v>
      </c>
      <c r="B77" s="30" t="s">
        <v>45</v>
      </c>
      <c r="C77" s="31">
        <f>C78</f>
        <v>25200</v>
      </c>
      <c r="D77" s="31">
        <f>D78</f>
        <v>43340.92</v>
      </c>
      <c r="E77" s="29">
        <f t="shared" si="3"/>
        <v>171.98777777777775</v>
      </c>
      <c r="F77" s="31">
        <f t="shared" si="15"/>
        <v>18140.919999999998</v>
      </c>
      <c r="G77" s="31">
        <f>G78</f>
        <v>28338.3</v>
      </c>
      <c r="H77" s="29">
        <f t="shared" si="17"/>
        <v>152.94114325841704</v>
      </c>
      <c r="I77" s="31">
        <f t="shared" si="16"/>
        <v>15002.619999999999</v>
      </c>
    </row>
    <row r="78" spans="1:9" ht="46.5" x14ac:dyDescent="0.2">
      <c r="A78" s="4">
        <v>22080400</v>
      </c>
      <c r="B78" s="17" t="s">
        <v>46</v>
      </c>
      <c r="C78" s="5">
        <v>25200</v>
      </c>
      <c r="D78" s="5">
        <v>43340.92</v>
      </c>
      <c r="E78" s="36">
        <f t="shared" si="3"/>
        <v>171.98777777777775</v>
      </c>
      <c r="F78" s="5">
        <f t="shared" si="15"/>
        <v>18140.919999999998</v>
      </c>
      <c r="G78" s="5">
        <v>28338.3</v>
      </c>
      <c r="H78" s="36">
        <f t="shared" si="17"/>
        <v>152.94114325841704</v>
      </c>
      <c r="I78" s="5">
        <f t="shared" si="16"/>
        <v>15002.619999999999</v>
      </c>
    </row>
    <row r="79" spans="1:9" ht="23.25" x14ac:dyDescent="0.2">
      <c r="A79" s="26">
        <v>22090000</v>
      </c>
      <c r="B79" s="30" t="s">
        <v>47</v>
      </c>
      <c r="C79" s="31">
        <f>SUM(C80:C82)</f>
        <v>44900</v>
      </c>
      <c r="D79" s="31">
        <f>SUM(D80:D82)</f>
        <v>52986.54</v>
      </c>
      <c r="E79" s="29">
        <f t="shared" si="3"/>
        <v>118.01011135857462</v>
      </c>
      <c r="F79" s="31">
        <f t="shared" si="15"/>
        <v>8086.5400000000009</v>
      </c>
      <c r="G79" s="31">
        <f>SUM(G80:G82)</f>
        <v>53947.87</v>
      </c>
      <c r="H79" s="29">
        <f t="shared" si="17"/>
        <v>98.218039006915376</v>
      </c>
      <c r="I79" s="31">
        <f t="shared" si="16"/>
        <v>-961.33000000000175</v>
      </c>
    </row>
    <row r="80" spans="1:9" ht="46.5" x14ac:dyDescent="0.2">
      <c r="A80" s="4">
        <v>22090100</v>
      </c>
      <c r="B80" s="17" t="s">
        <v>85</v>
      </c>
      <c r="C80" s="5">
        <v>43600</v>
      </c>
      <c r="D80" s="5">
        <v>52136.54</v>
      </c>
      <c r="E80" s="36">
        <f t="shared" si="3"/>
        <v>119.57922018348623</v>
      </c>
      <c r="F80" s="5">
        <f t="shared" si="15"/>
        <v>8536.5400000000009</v>
      </c>
      <c r="G80" s="5">
        <v>52927.87</v>
      </c>
      <c r="H80" s="36">
        <f t="shared" si="17"/>
        <v>98.504889767904885</v>
      </c>
      <c r="I80" s="5">
        <f t="shared" si="16"/>
        <v>-791.33000000000175</v>
      </c>
    </row>
    <row r="81" spans="1:9" ht="23.25" x14ac:dyDescent="0.2">
      <c r="A81" s="4">
        <v>22090200</v>
      </c>
      <c r="B81" s="17" t="s">
        <v>48</v>
      </c>
      <c r="C81" s="5"/>
      <c r="D81" s="5"/>
      <c r="E81" s="36">
        <f t="shared" si="3"/>
        <v>0</v>
      </c>
      <c r="F81" s="5">
        <f t="shared" si="15"/>
        <v>0</v>
      </c>
      <c r="G81" s="5">
        <v>1020</v>
      </c>
      <c r="H81" s="36">
        <f t="shared" si="17"/>
        <v>0</v>
      </c>
      <c r="I81" s="5">
        <f t="shared" si="16"/>
        <v>-1020</v>
      </c>
    </row>
    <row r="82" spans="1:9" ht="46.5" x14ac:dyDescent="0.2">
      <c r="A82" s="4">
        <v>22090400</v>
      </c>
      <c r="B82" s="17" t="s">
        <v>82</v>
      </c>
      <c r="C82" s="5">
        <v>1300</v>
      </c>
      <c r="D82" s="5">
        <v>850</v>
      </c>
      <c r="E82" s="36">
        <f t="shared" si="3"/>
        <v>65.384615384615387</v>
      </c>
      <c r="F82" s="5">
        <f t="shared" si="15"/>
        <v>-450</v>
      </c>
      <c r="G82" s="5">
        <v>0</v>
      </c>
      <c r="H82" s="36">
        <f t="shared" si="17"/>
        <v>0</v>
      </c>
      <c r="I82" s="5">
        <f t="shared" si="16"/>
        <v>850</v>
      </c>
    </row>
    <row r="83" spans="1:9" ht="22.5" x14ac:dyDescent="0.2">
      <c r="A83" s="22">
        <v>24000000</v>
      </c>
      <c r="B83" s="34" t="s">
        <v>49</v>
      </c>
      <c r="C83" s="35">
        <f>C84</f>
        <v>1000</v>
      </c>
      <c r="D83" s="35">
        <f>D84</f>
        <v>128564</v>
      </c>
      <c r="E83" s="25">
        <f t="shared" si="3"/>
        <v>12856.4</v>
      </c>
      <c r="F83" s="35">
        <f t="shared" si="15"/>
        <v>127564</v>
      </c>
      <c r="G83" s="35">
        <f>G84</f>
        <v>311162.96000000002</v>
      </c>
      <c r="H83" s="25">
        <f t="shared" si="17"/>
        <v>41.317257041133686</v>
      </c>
      <c r="I83" s="35">
        <f t="shared" si="16"/>
        <v>-182598.96000000002</v>
      </c>
    </row>
    <row r="84" spans="1:9" ht="23.25" x14ac:dyDescent="0.2">
      <c r="A84" s="26">
        <v>24060000</v>
      </c>
      <c r="B84" s="30" t="s">
        <v>40</v>
      </c>
      <c r="C84" s="31">
        <f>SUM(C85:C86)</f>
        <v>1000</v>
      </c>
      <c r="D84" s="31">
        <f>SUM(D85:D86)</f>
        <v>128564</v>
      </c>
      <c r="E84" s="29">
        <f t="shared" si="3"/>
        <v>12856.4</v>
      </c>
      <c r="F84" s="31">
        <f t="shared" si="15"/>
        <v>127564</v>
      </c>
      <c r="G84" s="31">
        <f>SUM(G85:G86)</f>
        <v>311162.96000000002</v>
      </c>
      <c r="H84" s="29">
        <f t="shared" si="17"/>
        <v>41.317257041133686</v>
      </c>
      <c r="I84" s="31">
        <f t="shared" si="16"/>
        <v>-182598.96000000002</v>
      </c>
    </row>
    <row r="85" spans="1:9" ht="23.25" x14ac:dyDescent="0.2">
      <c r="A85" s="4">
        <v>24060300</v>
      </c>
      <c r="B85" s="17" t="s">
        <v>40</v>
      </c>
      <c r="C85" s="5">
        <v>1000</v>
      </c>
      <c r="D85" s="5">
        <v>128564</v>
      </c>
      <c r="E85" s="36">
        <f t="shared" si="3"/>
        <v>12856.4</v>
      </c>
      <c r="F85" s="5">
        <f t="shared" ref="F85:F100" si="23">D85-C85</f>
        <v>127564</v>
      </c>
      <c r="G85" s="5">
        <v>306162.96000000002</v>
      </c>
      <c r="H85" s="36">
        <f t="shared" si="17"/>
        <v>41.992016277867187</v>
      </c>
      <c r="I85" s="5">
        <f>D85-G85</f>
        <v>-177598.96000000002</v>
      </c>
    </row>
    <row r="86" spans="1:9" ht="162.75" x14ac:dyDescent="0.2">
      <c r="A86" s="4">
        <v>24062200</v>
      </c>
      <c r="B86" s="17" t="s">
        <v>131</v>
      </c>
      <c r="C86" s="5">
        <v>0</v>
      </c>
      <c r="D86" s="5"/>
      <c r="E86" s="36">
        <f t="shared" ref="E86" si="24">IF(C86=0,0,D86/C86*100)</f>
        <v>0</v>
      </c>
      <c r="F86" s="5">
        <f t="shared" ref="F86" si="25">D86-C86</f>
        <v>0</v>
      </c>
      <c r="G86" s="5">
        <v>5000</v>
      </c>
      <c r="H86" s="36">
        <f t="shared" ref="H86" si="26">IF(G86&lt;0,0,IF(D86&lt;0,0,IF(G86=0,0,(IF(D86=0,0,(D86/G86)*100)))))</f>
        <v>0</v>
      </c>
      <c r="I86" s="5">
        <f>D86-G86</f>
        <v>-5000</v>
      </c>
    </row>
    <row r="87" spans="1:9" ht="22.5" hidden="1" x14ac:dyDescent="0.3">
      <c r="A87" s="48">
        <v>30000000</v>
      </c>
      <c r="B87" s="48" t="s">
        <v>69</v>
      </c>
      <c r="C87" s="49">
        <f t="shared" ref="C87:D89" si="27">C88</f>
        <v>0</v>
      </c>
      <c r="D87" s="49">
        <f t="shared" si="27"/>
        <v>0</v>
      </c>
      <c r="E87" s="25">
        <f>IF(C87=0,0,D87/C87*100)</f>
        <v>0</v>
      </c>
      <c r="F87" s="35">
        <f t="shared" si="23"/>
        <v>0</v>
      </c>
      <c r="G87" s="49">
        <f>G88</f>
        <v>0</v>
      </c>
      <c r="H87" s="25">
        <f t="shared" si="17"/>
        <v>0</v>
      </c>
      <c r="I87" s="35">
        <f>G87-F87</f>
        <v>0</v>
      </c>
    </row>
    <row r="88" spans="1:9" ht="22.5" hidden="1" x14ac:dyDescent="0.3">
      <c r="A88" s="48">
        <v>31000000</v>
      </c>
      <c r="B88" s="50" t="s">
        <v>83</v>
      </c>
      <c r="C88" s="49">
        <f t="shared" si="27"/>
        <v>0</v>
      </c>
      <c r="D88" s="49">
        <f t="shared" si="27"/>
        <v>0</v>
      </c>
      <c r="E88" s="25">
        <f>IF(C88=0,0,D88/C88*100)</f>
        <v>0</v>
      </c>
      <c r="F88" s="35">
        <f t="shared" si="23"/>
        <v>0</v>
      </c>
      <c r="G88" s="49">
        <f>G89</f>
        <v>0</v>
      </c>
      <c r="H88" s="25">
        <f t="shared" si="17"/>
        <v>0</v>
      </c>
      <c r="I88" s="35">
        <f>G88-F88</f>
        <v>0</v>
      </c>
    </row>
    <row r="89" spans="1:9" ht="60.75" hidden="1" x14ac:dyDescent="0.3">
      <c r="A89" s="51">
        <v>31010000</v>
      </c>
      <c r="B89" s="52" t="s">
        <v>103</v>
      </c>
      <c r="C89" s="53">
        <f t="shared" si="27"/>
        <v>0</v>
      </c>
      <c r="D89" s="53">
        <f t="shared" si="27"/>
        <v>0</v>
      </c>
      <c r="E89" s="29">
        <f>IF(C89=0,0,D89/C89*100)</f>
        <v>0</v>
      </c>
      <c r="F89" s="31">
        <f t="shared" si="23"/>
        <v>0</v>
      </c>
      <c r="G89" s="53">
        <f>G90</f>
        <v>0</v>
      </c>
      <c r="H89" s="29">
        <f t="shared" si="17"/>
        <v>0</v>
      </c>
      <c r="I89" s="31">
        <f>G89-F89</f>
        <v>0</v>
      </c>
    </row>
    <row r="90" spans="1:9" ht="60.75" hidden="1" x14ac:dyDescent="0.3">
      <c r="A90" s="54">
        <v>31010200</v>
      </c>
      <c r="B90" s="55" t="s">
        <v>104</v>
      </c>
      <c r="C90" s="18">
        <v>0</v>
      </c>
      <c r="D90" s="5">
        <v>0</v>
      </c>
      <c r="E90" s="36">
        <f>IF(C90=0,0,D90/C90*100)</f>
        <v>0</v>
      </c>
      <c r="F90" s="5">
        <f t="shared" si="23"/>
        <v>0</v>
      </c>
      <c r="G90" s="5"/>
      <c r="H90" s="36">
        <f t="shared" si="17"/>
        <v>0</v>
      </c>
      <c r="I90" s="5">
        <f>G90-F90</f>
        <v>0</v>
      </c>
    </row>
    <row r="91" spans="1:9" ht="22.5" x14ac:dyDescent="0.2">
      <c r="A91" s="22">
        <v>40000000</v>
      </c>
      <c r="B91" s="34" t="s">
        <v>50</v>
      </c>
      <c r="C91" s="35">
        <f>C92</f>
        <v>40997631</v>
      </c>
      <c r="D91" s="35">
        <f>D92</f>
        <v>40543087</v>
      </c>
      <c r="E91" s="25">
        <f t="shared" si="3"/>
        <v>98.891292035873974</v>
      </c>
      <c r="F91" s="35">
        <f t="shared" si="23"/>
        <v>-454544</v>
      </c>
      <c r="G91" s="35">
        <f>G92</f>
        <v>34376245</v>
      </c>
      <c r="H91" s="25">
        <f t="shared" si="17"/>
        <v>117.93925427282706</v>
      </c>
      <c r="I91" s="35">
        <f t="shared" ref="I91:I100" si="28">D91-G91</f>
        <v>6166842</v>
      </c>
    </row>
    <row r="92" spans="1:9" ht="22.5" x14ac:dyDescent="0.2">
      <c r="A92" s="22">
        <v>41000000</v>
      </c>
      <c r="B92" s="34" t="s">
        <v>51</v>
      </c>
      <c r="C92" s="35">
        <f>C93+C95+C101+C103</f>
        <v>40997631</v>
      </c>
      <c r="D92" s="35">
        <f>D93+D95+D101+D103</f>
        <v>40543087</v>
      </c>
      <c r="E92" s="25">
        <f t="shared" si="3"/>
        <v>98.891292035873974</v>
      </c>
      <c r="F92" s="35">
        <f t="shared" si="23"/>
        <v>-454544</v>
      </c>
      <c r="G92" s="35">
        <f>G93+G95+G101+G103</f>
        <v>34376245</v>
      </c>
      <c r="H92" s="25">
        <f t="shared" si="17"/>
        <v>117.93925427282706</v>
      </c>
      <c r="I92" s="35">
        <f t="shared" si="28"/>
        <v>6166842</v>
      </c>
    </row>
    <row r="93" spans="1:9" ht="23.25" x14ac:dyDescent="0.2">
      <c r="A93" s="26">
        <v>41020000</v>
      </c>
      <c r="B93" s="30" t="s">
        <v>52</v>
      </c>
      <c r="C93" s="31">
        <f>SUM(C94:C94)</f>
        <v>3331500</v>
      </c>
      <c r="D93" s="31">
        <f>SUM(D94:D94)</f>
        <v>3331500</v>
      </c>
      <c r="E93" s="29">
        <f t="shared" si="3"/>
        <v>100</v>
      </c>
      <c r="F93" s="31">
        <f t="shared" si="23"/>
        <v>0</v>
      </c>
      <c r="G93" s="31">
        <f>SUM(G94:G94)</f>
        <v>2238600</v>
      </c>
      <c r="H93" s="29">
        <f t="shared" si="17"/>
        <v>148.82069150361835</v>
      </c>
      <c r="I93" s="31">
        <f t="shared" si="28"/>
        <v>1092900</v>
      </c>
    </row>
    <row r="94" spans="1:9" ht="23.25" x14ac:dyDescent="0.2">
      <c r="A94" s="4">
        <v>41020100</v>
      </c>
      <c r="B94" s="17" t="s">
        <v>53</v>
      </c>
      <c r="C94" s="5">
        <v>3331500</v>
      </c>
      <c r="D94" s="5">
        <v>3331500</v>
      </c>
      <c r="E94" s="36">
        <f t="shared" si="3"/>
        <v>100</v>
      </c>
      <c r="F94" s="5">
        <f t="shared" si="23"/>
        <v>0</v>
      </c>
      <c r="G94" s="5">
        <v>2238600</v>
      </c>
      <c r="H94" s="36">
        <f t="shared" si="17"/>
        <v>148.82069150361835</v>
      </c>
      <c r="I94" s="5">
        <f t="shared" si="28"/>
        <v>1092900</v>
      </c>
    </row>
    <row r="95" spans="1:9" ht="23.25" x14ac:dyDescent="0.2">
      <c r="A95" s="26">
        <v>41030000</v>
      </c>
      <c r="B95" s="30" t="s">
        <v>54</v>
      </c>
      <c r="C95" s="31">
        <f>SUM(C96:C100)</f>
        <v>33661600</v>
      </c>
      <c r="D95" s="31">
        <f>SUM(D96:D100)</f>
        <v>33661600</v>
      </c>
      <c r="E95" s="29">
        <f t="shared" ref="E95:E103" si="29">IF(C95=0,0,D95/C95*100)</f>
        <v>100</v>
      </c>
      <c r="F95" s="31">
        <f t="shared" si="23"/>
        <v>0</v>
      </c>
      <c r="G95" s="31">
        <f>SUM(G96:G100)</f>
        <v>29268800</v>
      </c>
      <c r="H95" s="29">
        <f t="shared" si="17"/>
        <v>115.00847318646477</v>
      </c>
      <c r="I95" s="31">
        <f t="shared" si="28"/>
        <v>4392800</v>
      </c>
    </row>
    <row r="96" spans="1:9" ht="69.75" hidden="1" x14ac:dyDescent="0.2">
      <c r="A96" s="4">
        <v>41031100</v>
      </c>
      <c r="B96" s="17" t="s">
        <v>143</v>
      </c>
      <c r="C96" s="5"/>
      <c r="D96" s="5"/>
      <c r="E96" s="36">
        <f t="shared" si="29"/>
        <v>0</v>
      </c>
      <c r="F96" s="5">
        <f t="shared" si="23"/>
        <v>0</v>
      </c>
      <c r="G96" s="5"/>
      <c r="H96" s="36">
        <f t="shared" si="17"/>
        <v>0</v>
      </c>
      <c r="I96" s="5">
        <f t="shared" si="28"/>
        <v>0</v>
      </c>
    </row>
    <row r="97" spans="1:9" ht="46.5" hidden="1" x14ac:dyDescent="0.2">
      <c r="A97" s="4">
        <v>41033200</v>
      </c>
      <c r="B97" s="17" t="s">
        <v>132</v>
      </c>
      <c r="C97" s="5"/>
      <c r="D97" s="5"/>
      <c r="E97" s="36">
        <f t="shared" ref="E97" si="30">IF(C97=0,0,D97/C97*100)</f>
        <v>0</v>
      </c>
      <c r="F97" s="5">
        <f t="shared" ref="F97" si="31">D97-C97</f>
        <v>0</v>
      </c>
      <c r="G97" s="5"/>
      <c r="H97" s="36">
        <f t="shared" ref="H97" si="32">IF(G97&lt;0,0,IF(D97&lt;0,0,IF(G97=0,0,(IF(D97=0,0,(D97/G97)*100)))))</f>
        <v>0</v>
      </c>
      <c r="I97" s="5">
        <f t="shared" ref="I97" si="33">D97-G97</f>
        <v>0</v>
      </c>
    </row>
    <row r="98" spans="1:9" ht="23.25" x14ac:dyDescent="0.2">
      <c r="A98" s="4">
        <v>41033900</v>
      </c>
      <c r="B98" s="17" t="s">
        <v>55</v>
      </c>
      <c r="C98" s="5">
        <v>33661600</v>
      </c>
      <c r="D98" s="5">
        <v>33661600</v>
      </c>
      <c r="E98" s="36">
        <f t="shared" si="29"/>
        <v>100</v>
      </c>
      <c r="F98" s="5">
        <f t="shared" si="23"/>
        <v>0</v>
      </c>
      <c r="G98" s="5">
        <v>21449400</v>
      </c>
      <c r="H98" s="36">
        <f t="shared" si="17"/>
        <v>156.93492591867371</v>
      </c>
      <c r="I98" s="5">
        <f t="shared" si="28"/>
        <v>12212200</v>
      </c>
    </row>
    <row r="99" spans="1:9" ht="23.25" x14ac:dyDescent="0.2">
      <c r="A99" s="4">
        <v>41034200</v>
      </c>
      <c r="B99" s="17" t="s">
        <v>56</v>
      </c>
      <c r="C99" s="5"/>
      <c r="D99" s="5"/>
      <c r="E99" s="36">
        <f t="shared" si="29"/>
        <v>0</v>
      </c>
      <c r="F99" s="5">
        <f t="shared" si="23"/>
        <v>0</v>
      </c>
      <c r="G99" s="5">
        <v>7819400</v>
      </c>
      <c r="H99" s="36">
        <f t="shared" si="17"/>
        <v>0</v>
      </c>
      <c r="I99" s="5">
        <f t="shared" si="28"/>
        <v>-7819400</v>
      </c>
    </row>
    <row r="100" spans="1:9" ht="46.5" hidden="1" x14ac:dyDescent="0.2">
      <c r="A100" s="4">
        <v>41034500</v>
      </c>
      <c r="B100" s="17" t="s">
        <v>140</v>
      </c>
      <c r="C100" s="5"/>
      <c r="D100" s="5"/>
      <c r="E100" s="36">
        <f t="shared" si="29"/>
        <v>0</v>
      </c>
      <c r="F100" s="5">
        <f t="shared" si="23"/>
        <v>0</v>
      </c>
      <c r="G100" s="5"/>
      <c r="H100" s="36">
        <f t="shared" si="17"/>
        <v>0</v>
      </c>
      <c r="I100" s="5">
        <f t="shared" si="28"/>
        <v>0</v>
      </c>
    </row>
    <row r="101" spans="1:9" ht="23.25" x14ac:dyDescent="0.2">
      <c r="A101" s="26">
        <v>41040000</v>
      </c>
      <c r="B101" s="30" t="s">
        <v>123</v>
      </c>
      <c r="C101" s="31">
        <f>SUM(C102:C102)</f>
        <v>1647252</v>
      </c>
      <c r="D101" s="31">
        <f>SUM(D102:D102)</f>
        <v>1647252</v>
      </c>
      <c r="E101" s="29">
        <f t="shared" si="29"/>
        <v>100</v>
      </c>
      <c r="F101" s="31">
        <f>D101-C101</f>
        <v>0</v>
      </c>
      <c r="G101" s="31">
        <f>SUM(G102:G102)</f>
        <v>1499190</v>
      </c>
      <c r="H101" s="29">
        <f>IF(G101&lt;0,0,IF(D101&lt;0,0,IF(G101=0,0,(IF(D101=0,0,(D101/G101)*100)))))</f>
        <v>109.87613311188042</v>
      </c>
      <c r="I101" s="31">
        <f>D101-G101</f>
        <v>148062</v>
      </c>
    </row>
    <row r="102" spans="1:9" ht="69.75" x14ac:dyDescent="0.2">
      <c r="A102" s="4">
        <v>41040200</v>
      </c>
      <c r="B102" s="17" t="s">
        <v>124</v>
      </c>
      <c r="C102" s="5">
        <v>1647252</v>
      </c>
      <c r="D102" s="5">
        <v>1647252</v>
      </c>
      <c r="E102" s="36">
        <f t="shared" si="29"/>
        <v>100</v>
      </c>
      <c r="F102" s="5">
        <f>D102-C102</f>
        <v>0</v>
      </c>
      <c r="G102" s="5">
        <v>1499190</v>
      </c>
      <c r="H102" s="36">
        <f>IF(G102&lt;0,0,IF(D102&lt;0,0,IF(G102=0,0,(IF(D102=0,0,(D102/G102)*100)))))</f>
        <v>109.87613311188042</v>
      </c>
      <c r="I102" s="5">
        <f>D102-G102</f>
        <v>148062</v>
      </c>
    </row>
    <row r="103" spans="1:9" ht="23.25" x14ac:dyDescent="0.2">
      <c r="A103" s="26">
        <v>41050000</v>
      </c>
      <c r="B103" s="30" t="s">
        <v>125</v>
      </c>
      <c r="C103" s="31">
        <f>SUM(C104:C120)</f>
        <v>2357279</v>
      </c>
      <c r="D103" s="31">
        <f>SUM(D104:D120)</f>
        <v>1902735</v>
      </c>
      <c r="E103" s="29">
        <f t="shared" si="29"/>
        <v>80.717428866078222</v>
      </c>
      <c r="F103" s="31">
        <f>D103-C103</f>
        <v>-454544</v>
      </c>
      <c r="G103" s="31">
        <f>SUM(G104:G120)</f>
        <v>1369655</v>
      </c>
      <c r="H103" s="29">
        <f>IF(G103&lt;0,0,IF(D103&lt;0,0,IF(G103=0,0,(IF(D103=0,0,(D103/G103)*100)))))</f>
        <v>138.92075011590509</v>
      </c>
      <c r="I103" s="31">
        <f>D103-G103</f>
        <v>533080</v>
      </c>
    </row>
    <row r="104" spans="1:9" ht="139.5" x14ac:dyDescent="0.2">
      <c r="A104" s="4">
        <v>41050100</v>
      </c>
      <c r="B104" s="17" t="s">
        <v>116</v>
      </c>
      <c r="C104" s="5">
        <v>0</v>
      </c>
      <c r="D104" s="5">
        <v>0</v>
      </c>
      <c r="E104" s="36">
        <f t="shared" ref="E104:E118" si="34">IF(C104=0,0,D104/C104*100)</f>
        <v>0</v>
      </c>
      <c r="F104" s="5">
        <f t="shared" ref="F104:F116" si="35">D104-C104</f>
        <v>0</v>
      </c>
      <c r="G104" s="5">
        <v>0</v>
      </c>
      <c r="H104" s="36">
        <f t="shared" ref="H104:H118" si="36">IF(G104&lt;0,0,IF(D104&lt;0,0,IF(G104=0,0,(IF(D104=0,0,(D104/G104)*100)))))</f>
        <v>0</v>
      </c>
      <c r="I104" s="5">
        <f t="shared" ref="I104:I118" si="37">D104-G104</f>
        <v>0</v>
      </c>
    </row>
    <row r="105" spans="1:9" ht="69.75" x14ac:dyDescent="0.2">
      <c r="A105" s="4">
        <v>41050200</v>
      </c>
      <c r="B105" s="17" t="s">
        <v>117</v>
      </c>
      <c r="C105" s="5">
        <v>0</v>
      </c>
      <c r="D105" s="5">
        <v>0</v>
      </c>
      <c r="E105" s="36">
        <f t="shared" si="34"/>
        <v>0</v>
      </c>
      <c r="F105" s="5">
        <f t="shared" si="35"/>
        <v>0</v>
      </c>
      <c r="G105" s="5">
        <v>0</v>
      </c>
      <c r="H105" s="36">
        <f t="shared" si="36"/>
        <v>0</v>
      </c>
      <c r="I105" s="5">
        <f t="shared" si="37"/>
        <v>0</v>
      </c>
    </row>
    <row r="106" spans="1:9" ht="232.5" x14ac:dyDescent="0.2">
      <c r="A106" s="4">
        <v>41050300</v>
      </c>
      <c r="B106" s="17" t="s">
        <v>115</v>
      </c>
      <c r="C106" s="5">
        <v>0</v>
      </c>
      <c r="D106" s="5">
        <v>0</v>
      </c>
      <c r="E106" s="36">
        <f t="shared" si="34"/>
        <v>0</v>
      </c>
      <c r="F106" s="5">
        <f t="shared" si="35"/>
        <v>0</v>
      </c>
      <c r="G106" s="5">
        <v>0</v>
      </c>
      <c r="H106" s="36">
        <f t="shared" si="36"/>
        <v>0</v>
      </c>
      <c r="I106" s="5">
        <f t="shared" si="37"/>
        <v>0</v>
      </c>
    </row>
    <row r="107" spans="1:9" ht="302.25" hidden="1" x14ac:dyDescent="0.2">
      <c r="A107" s="4">
        <v>41050400</v>
      </c>
      <c r="B107" s="17" t="s">
        <v>147</v>
      </c>
      <c r="C107" s="5">
        <v>0</v>
      </c>
      <c r="D107" s="5">
        <v>0</v>
      </c>
      <c r="E107" s="36">
        <f t="shared" ref="E107" si="38">IF(C107=0,0,D107/C107*100)</f>
        <v>0</v>
      </c>
      <c r="F107" s="5">
        <f t="shared" ref="F107" si="39">D107-C107</f>
        <v>0</v>
      </c>
      <c r="G107" s="5">
        <v>0</v>
      </c>
      <c r="H107" s="36">
        <f t="shared" ref="H107" si="40">IF(G107&lt;0,0,IF(D107&lt;0,0,IF(G107=0,0,(IF(D107=0,0,(D107/G107)*100)))))</f>
        <v>0</v>
      </c>
      <c r="I107" s="5">
        <f t="shared" ref="I107" si="41">D107-G107</f>
        <v>0</v>
      </c>
    </row>
    <row r="108" spans="1:9" ht="186" x14ac:dyDescent="0.2">
      <c r="A108" s="4">
        <v>41050700</v>
      </c>
      <c r="B108" s="17" t="s">
        <v>118</v>
      </c>
      <c r="C108" s="5">
        <v>0</v>
      </c>
      <c r="D108" s="5">
        <v>0</v>
      </c>
      <c r="E108" s="36">
        <f t="shared" si="34"/>
        <v>0</v>
      </c>
      <c r="F108" s="5">
        <f t="shared" si="35"/>
        <v>0</v>
      </c>
      <c r="G108" s="5">
        <v>0</v>
      </c>
      <c r="H108" s="36">
        <f t="shared" si="36"/>
        <v>0</v>
      </c>
      <c r="I108" s="5">
        <f t="shared" si="37"/>
        <v>0</v>
      </c>
    </row>
    <row r="109" spans="1:9" ht="116.25" hidden="1" x14ac:dyDescent="0.2">
      <c r="A109" s="4">
        <v>41050900</v>
      </c>
      <c r="B109" s="17" t="s">
        <v>144</v>
      </c>
      <c r="C109" s="5">
        <v>0</v>
      </c>
      <c r="D109" s="5"/>
      <c r="E109" s="36">
        <f t="shared" si="34"/>
        <v>0</v>
      </c>
      <c r="F109" s="5">
        <f t="shared" si="35"/>
        <v>0</v>
      </c>
      <c r="G109" s="5"/>
      <c r="H109" s="36">
        <f t="shared" si="36"/>
        <v>0</v>
      </c>
      <c r="I109" s="5">
        <f t="shared" si="37"/>
        <v>0</v>
      </c>
    </row>
    <row r="110" spans="1:9" ht="46.5" x14ac:dyDescent="0.2">
      <c r="A110" s="4">
        <v>41051000</v>
      </c>
      <c r="B110" s="17" t="s">
        <v>133</v>
      </c>
      <c r="C110" s="5">
        <v>1067310</v>
      </c>
      <c r="D110" s="5">
        <v>1067310</v>
      </c>
      <c r="E110" s="36">
        <f t="shared" ref="E110" si="42">IF(C110=0,0,D110/C110*100)</f>
        <v>100</v>
      </c>
      <c r="F110" s="5">
        <f t="shared" ref="F110" si="43">D110-C110</f>
        <v>0</v>
      </c>
      <c r="G110" s="5">
        <v>615006</v>
      </c>
      <c r="H110" s="36">
        <f t="shared" ref="H110" si="44">IF(G110&lt;0,0,IF(D110&lt;0,0,IF(G110=0,0,(IF(D110=0,0,(D110/G110)*100)))))</f>
        <v>173.5446483448942</v>
      </c>
      <c r="I110" s="5">
        <f t="shared" ref="I110" si="45">D110-G110</f>
        <v>452304</v>
      </c>
    </row>
    <row r="111" spans="1:9" ht="46.5" hidden="1" x14ac:dyDescent="0.2">
      <c r="A111" s="4">
        <v>41051100</v>
      </c>
      <c r="B111" s="17" t="s">
        <v>126</v>
      </c>
      <c r="C111" s="5"/>
      <c r="D111" s="5"/>
      <c r="E111" s="36">
        <f t="shared" si="34"/>
        <v>0</v>
      </c>
      <c r="F111" s="5">
        <f t="shared" si="35"/>
        <v>0</v>
      </c>
      <c r="G111" s="5"/>
      <c r="H111" s="36">
        <f t="shared" si="36"/>
        <v>0</v>
      </c>
      <c r="I111" s="5">
        <f t="shared" si="37"/>
        <v>0</v>
      </c>
    </row>
    <row r="112" spans="1:9" ht="69.75" x14ac:dyDescent="0.2">
      <c r="A112" s="4">
        <v>41051200</v>
      </c>
      <c r="B112" s="17" t="s">
        <v>119</v>
      </c>
      <c r="C112" s="5">
        <v>282900</v>
      </c>
      <c r="D112" s="5">
        <v>282900</v>
      </c>
      <c r="E112" s="36">
        <f t="shared" si="34"/>
        <v>100</v>
      </c>
      <c r="F112" s="5">
        <f t="shared" si="35"/>
        <v>0</v>
      </c>
      <c r="G112" s="5">
        <v>254115</v>
      </c>
      <c r="H112" s="36">
        <f t="shared" si="36"/>
        <v>111.32754855085297</v>
      </c>
      <c r="I112" s="5">
        <f t="shared" si="37"/>
        <v>28785</v>
      </c>
    </row>
    <row r="113" spans="1:9" ht="69.75" hidden="1" x14ac:dyDescent="0.2">
      <c r="A113" s="4">
        <v>41051400</v>
      </c>
      <c r="B113" s="17" t="s">
        <v>127</v>
      </c>
      <c r="C113" s="5"/>
      <c r="D113" s="5"/>
      <c r="E113" s="36">
        <f t="shared" si="34"/>
        <v>0</v>
      </c>
      <c r="F113" s="5">
        <f t="shared" si="35"/>
        <v>0</v>
      </c>
      <c r="G113" s="5"/>
      <c r="H113" s="36">
        <f t="shared" si="36"/>
        <v>0</v>
      </c>
      <c r="I113" s="5">
        <f t="shared" si="37"/>
        <v>0</v>
      </c>
    </row>
    <row r="114" spans="1:9" ht="46.5" x14ac:dyDescent="0.2">
      <c r="A114" s="4">
        <v>41051500</v>
      </c>
      <c r="B114" s="17" t="s">
        <v>120</v>
      </c>
      <c r="C114" s="5">
        <v>0</v>
      </c>
      <c r="D114" s="5">
        <v>0</v>
      </c>
      <c r="E114" s="36">
        <f t="shared" si="34"/>
        <v>0</v>
      </c>
      <c r="F114" s="5">
        <f t="shared" si="35"/>
        <v>0</v>
      </c>
      <c r="G114" s="5">
        <v>217200</v>
      </c>
      <c r="H114" s="36">
        <f t="shared" si="36"/>
        <v>0</v>
      </c>
      <c r="I114" s="5">
        <f t="shared" si="37"/>
        <v>-217200</v>
      </c>
    </row>
    <row r="115" spans="1:9" ht="69.75" x14ac:dyDescent="0.2">
      <c r="A115" s="4">
        <v>41052000</v>
      </c>
      <c r="B115" s="17" t="s">
        <v>121</v>
      </c>
      <c r="C115" s="5">
        <v>0</v>
      </c>
      <c r="D115" s="5">
        <v>0</v>
      </c>
      <c r="E115" s="36">
        <f t="shared" si="34"/>
        <v>0</v>
      </c>
      <c r="F115" s="5">
        <f t="shared" si="35"/>
        <v>0</v>
      </c>
      <c r="G115" s="5">
        <v>0</v>
      </c>
      <c r="H115" s="36">
        <f t="shared" si="36"/>
        <v>0</v>
      </c>
      <c r="I115" s="5">
        <f t="shared" si="37"/>
        <v>0</v>
      </c>
    </row>
    <row r="116" spans="1:9" ht="69.75" hidden="1" x14ac:dyDescent="0.2">
      <c r="A116" s="4">
        <v>41052200</v>
      </c>
      <c r="B116" s="17" t="s">
        <v>145</v>
      </c>
      <c r="C116" s="5"/>
      <c r="D116" s="5"/>
      <c r="E116" s="36">
        <f t="shared" si="34"/>
        <v>0</v>
      </c>
      <c r="F116" s="5">
        <f t="shared" si="35"/>
        <v>0</v>
      </c>
      <c r="G116" s="5"/>
      <c r="H116" s="36">
        <f t="shared" si="36"/>
        <v>0</v>
      </c>
      <c r="I116" s="5">
        <f t="shared" si="37"/>
        <v>0</v>
      </c>
    </row>
    <row r="117" spans="1:9" ht="23.25" x14ac:dyDescent="0.2">
      <c r="A117" s="4">
        <v>41053900</v>
      </c>
      <c r="B117" s="17" t="s">
        <v>122</v>
      </c>
      <c r="C117" s="5">
        <v>454544</v>
      </c>
      <c r="D117" s="5">
        <v>0</v>
      </c>
      <c r="E117" s="36">
        <f t="shared" si="34"/>
        <v>0</v>
      </c>
      <c r="F117" s="5">
        <f t="shared" ref="F117:F118" si="46">D117-C117</f>
        <v>-454544</v>
      </c>
      <c r="G117" s="5">
        <v>283334</v>
      </c>
      <c r="H117" s="36">
        <f t="shared" ref="H117" si="47">IF(G117&lt;0,0,IF(D117&lt;0,0,IF(G117=0,0,(IF(D117=0,0,(D117/G117)*100)))))</f>
        <v>0</v>
      </c>
      <c r="I117" s="5">
        <f t="shared" ref="I117" si="48">D117-G117</f>
        <v>-283334</v>
      </c>
    </row>
    <row r="118" spans="1:9" ht="69.75" x14ac:dyDescent="0.2">
      <c r="A118" s="4">
        <v>41055000</v>
      </c>
      <c r="B118" s="17" t="s">
        <v>157</v>
      </c>
      <c r="C118" s="5">
        <v>552525</v>
      </c>
      <c r="D118" s="5">
        <v>552525</v>
      </c>
      <c r="E118" s="36">
        <f t="shared" si="34"/>
        <v>100</v>
      </c>
      <c r="F118" s="5">
        <f t="shared" si="46"/>
        <v>0</v>
      </c>
      <c r="G118" s="5">
        <v>0</v>
      </c>
      <c r="H118" s="36">
        <f t="shared" si="36"/>
        <v>0</v>
      </c>
      <c r="I118" s="5">
        <f t="shared" si="37"/>
        <v>552525</v>
      </c>
    </row>
    <row r="119" spans="1:9" ht="69.75" hidden="1" x14ac:dyDescent="0.2">
      <c r="A119" s="4">
        <v>41054300</v>
      </c>
      <c r="B119" s="17" t="s">
        <v>141</v>
      </c>
      <c r="C119" s="5">
        <v>0</v>
      </c>
      <c r="D119" s="5"/>
      <c r="E119" s="36">
        <f t="shared" ref="E119" si="49">IF(C119=0,0,D119/C119*100)</f>
        <v>0</v>
      </c>
      <c r="F119" s="5">
        <f t="shared" ref="F119" si="50">D119-C119</f>
        <v>0</v>
      </c>
      <c r="G119" s="5"/>
      <c r="H119" s="36">
        <f t="shared" ref="H119" si="51">IF(G119&lt;0,0,IF(D119&lt;0,0,IF(G119=0,0,(IF(D119=0,0,(D119/G119)*100)))))</f>
        <v>0</v>
      </c>
      <c r="I119" s="5">
        <f t="shared" ref="I119" si="52">D119-G119</f>
        <v>0</v>
      </c>
    </row>
    <row r="120" spans="1:9" ht="69.75" hidden="1" x14ac:dyDescent="0.2">
      <c r="A120" s="4">
        <v>41054500</v>
      </c>
      <c r="B120" s="17" t="s">
        <v>146</v>
      </c>
      <c r="C120" s="5">
        <v>0</v>
      </c>
      <c r="D120" s="5"/>
      <c r="E120" s="36">
        <f t="shared" ref="E120" si="53">IF(C120=0,0,D120/C120*100)</f>
        <v>0</v>
      </c>
      <c r="F120" s="5">
        <f t="shared" ref="F120" si="54">D120-C120</f>
        <v>0</v>
      </c>
      <c r="G120" s="5"/>
      <c r="H120" s="36">
        <f t="shared" ref="H120" si="55">IF(G120&lt;0,0,IF(D120&lt;0,0,IF(G120=0,0,(IF(D120=0,0,(D120/G120)*100)))))</f>
        <v>0</v>
      </c>
      <c r="I120" s="5">
        <f t="shared" ref="I120" si="56">D120-G120</f>
        <v>0</v>
      </c>
    </row>
    <row r="121" spans="1:9" ht="23.25" x14ac:dyDescent="0.2">
      <c r="A121" s="70" t="s">
        <v>62</v>
      </c>
      <c r="B121" s="71"/>
      <c r="C121" s="35">
        <f>C7+C61+C87</f>
        <v>90638000</v>
      </c>
      <c r="D121" s="35">
        <f>D7+D61+D87</f>
        <v>113532715.47999999</v>
      </c>
      <c r="E121" s="25">
        <f>IF(C121=0,0,D121/C121*100)</f>
        <v>125.25951088947241</v>
      </c>
      <c r="F121" s="35">
        <f>F7+F61+F87</f>
        <v>22894715.479999989</v>
      </c>
      <c r="G121" s="35">
        <f>G7+G61+G87</f>
        <v>68561119.159999996</v>
      </c>
      <c r="H121" s="25">
        <f t="shared" si="17"/>
        <v>165.59343965061376</v>
      </c>
      <c r="I121" s="35">
        <f>D121-G121</f>
        <v>44971596.319999993</v>
      </c>
    </row>
    <row r="122" spans="1:9" ht="23.25" x14ac:dyDescent="0.2">
      <c r="A122" s="70" t="s">
        <v>77</v>
      </c>
      <c r="B122" s="71"/>
      <c r="C122" s="35">
        <f>C121+C91</f>
        <v>131635631</v>
      </c>
      <c r="D122" s="35">
        <f>D121+D91</f>
        <v>154075802.47999999</v>
      </c>
      <c r="E122" s="25">
        <f>IF(C122=0,0,D122/C122*100)</f>
        <v>117.04718647187553</v>
      </c>
      <c r="F122" s="35">
        <f>D122-C122</f>
        <v>22440171.479999989</v>
      </c>
      <c r="G122" s="35">
        <f>G121+G91</f>
        <v>102937364.16</v>
      </c>
      <c r="H122" s="25">
        <f t="shared" si="17"/>
        <v>149.67917989478855</v>
      </c>
      <c r="I122" s="35">
        <f>D122-G122</f>
        <v>51138438.319999993</v>
      </c>
    </row>
    <row r="123" spans="1:9" ht="27" x14ac:dyDescent="0.2">
      <c r="A123" s="72" t="s">
        <v>76</v>
      </c>
      <c r="B123" s="72"/>
      <c r="C123" s="72"/>
      <c r="D123" s="72"/>
      <c r="E123" s="72"/>
      <c r="F123" s="72"/>
      <c r="G123" s="72"/>
      <c r="H123" s="72"/>
      <c r="I123" s="72"/>
    </row>
    <row r="124" spans="1:9" ht="22.5" x14ac:dyDescent="0.2">
      <c r="A124" s="22">
        <v>10000000</v>
      </c>
      <c r="B124" s="23" t="s">
        <v>1</v>
      </c>
      <c r="C124" s="24">
        <f>C125+C128+C131</f>
        <v>25300</v>
      </c>
      <c r="D124" s="24">
        <f>D125+D128+D131</f>
        <v>32301.21</v>
      </c>
      <c r="E124" s="25">
        <f t="shared" ref="E124:E146" si="57">IF(C124=0,0,D124/C124*100)</f>
        <v>127.67276679841896</v>
      </c>
      <c r="F124" s="24">
        <f t="shared" ref="F124:F146" si="58">D124-C124</f>
        <v>7001.2099999999991</v>
      </c>
      <c r="G124" s="24">
        <f>G125+G128+G131</f>
        <v>24346.2</v>
      </c>
      <c r="H124" s="25">
        <f t="shared" si="17"/>
        <v>132.67454469280625</v>
      </c>
      <c r="I124" s="24">
        <f t="shared" ref="I124:I146" si="59">D124-G124</f>
        <v>7955.0099999999984</v>
      </c>
    </row>
    <row r="125" spans="1:9" ht="22.5" x14ac:dyDescent="0.2">
      <c r="A125" s="22">
        <v>12000000</v>
      </c>
      <c r="B125" s="23" t="s">
        <v>134</v>
      </c>
      <c r="C125" s="24">
        <f>C126</f>
        <v>0</v>
      </c>
      <c r="D125" s="24">
        <f>D126</f>
        <v>0</v>
      </c>
      <c r="E125" s="25">
        <f t="shared" ref="E125:E127" si="60">IF(C125=0,0,D125/C125*100)</f>
        <v>0</v>
      </c>
      <c r="F125" s="24">
        <f t="shared" ref="F125:F127" si="61">D125-C125</f>
        <v>0</v>
      </c>
      <c r="G125" s="24">
        <f>G126</f>
        <v>0</v>
      </c>
      <c r="H125" s="25">
        <f t="shared" ref="H125:H127" si="62">IF(G125&lt;0,0,IF(D125&lt;0,0,IF(G125=0,0,(IF(D125=0,0,(D125/G125)*100)))))</f>
        <v>0</v>
      </c>
      <c r="I125" s="24">
        <f t="shared" ref="I125:I127" si="63">D125-G125</f>
        <v>0</v>
      </c>
    </row>
    <row r="126" spans="1:9" ht="46.5" x14ac:dyDescent="0.2">
      <c r="A126" s="26">
        <v>12020000</v>
      </c>
      <c r="B126" s="30" t="s">
        <v>135</v>
      </c>
      <c r="C126" s="31">
        <f>SUM(C127:C127)</f>
        <v>0</v>
      </c>
      <c r="D126" s="31">
        <f>SUM(D127:D127)</f>
        <v>0</v>
      </c>
      <c r="E126" s="29">
        <f t="shared" si="60"/>
        <v>0</v>
      </c>
      <c r="F126" s="31">
        <f t="shared" si="61"/>
        <v>0</v>
      </c>
      <c r="G126" s="31">
        <f>SUM(G127:G127)</f>
        <v>0</v>
      </c>
      <c r="H126" s="29">
        <f t="shared" si="62"/>
        <v>0</v>
      </c>
      <c r="I126" s="31">
        <f t="shared" si="63"/>
        <v>0</v>
      </c>
    </row>
    <row r="127" spans="1:9" ht="46.5" x14ac:dyDescent="0.2">
      <c r="A127" s="4">
        <v>12020100</v>
      </c>
      <c r="B127" s="17" t="s">
        <v>136</v>
      </c>
      <c r="C127" s="5">
        <v>0</v>
      </c>
      <c r="D127" s="5">
        <v>0</v>
      </c>
      <c r="E127" s="36">
        <f t="shared" si="60"/>
        <v>0</v>
      </c>
      <c r="F127" s="5">
        <f t="shared" si="61"/>
        <v>0</v>
      </c>
      <c r="G127" s="5">
        <v>0</v>
      </c>
      <c r="H127" s="36">
        <f t="shared" si="62"/>
        <v>0</v>
      </c>
      <c r="I127" s="5">
        <f t="shared" si="63"/>
        <v>0</v>
      </c>
    </row>
    <row r="128" spans="1:9" ht="22.5" hidden="1" x14ac:dyDescent="0.2">
      <c r="A128" s="22">
        <v>18000000</v>
      </c>
      <c r="B128" s="23" t="s">
        <v>12</v>
      </c>
      <c r="C128" s="24">
        <f>C129</f>
        <v>0</v>
      </c>
      <c r="D128" s="24">
        <f>D129</f>
        <v>0</v>
      </c>
      <c r="E128" s="25">
        <f t="shared" si="57"/>
        <v>0</v>
      </c>
      <c r="F128" s="24">
        <f t="shared" si="58"/>
        <v>0</v>
      </c>
      <c r="G128" s="24">
        <f>G129</f>
        <v>0</v>
      </c>
      <c r="H128" s="25">
        <f t="shared" si="17"/>
        <v>0</v>
      </c>
      <c r="I128" s="24">
        <f t="shared" si="59"/>
        <v>0</v>
      </c>
    </row>
    <row r="129" spans="1:9" ht="23.25" hidden="1" customHeight="1" x14ac:dyDescent="0.2">
      <c r="A129" s="26">
        <v>18040000</v>
      </c>
      <c r="B129" s="27" t="s">
        <v>27</v>
      </c>
      <c r="C129" s="28">
        <f>SUM(C130)</f>
        <v>0</v>
      </c>
      <c r="D129" s="28">
        <f>SUM(D130)</f>
        <v>0</v>
      </c>
      <c r="E129" s="29">
        <f t="shared" si="57"/>
        <v>0</v>
      </c>
      <c r="F129" s="28">
        <f t="shared" si="58"/>
        <v>0</v>
      </c>
      <c r="G129" s="28">
        <f>SUM(G130)</f>
        <v>0</v>
      </c>
      <c r="H129" s="29">
        <f t="shared" si="17"/>
        <v>0</v>
      </c>
      <c r="I129" s="28">
        <f t="shared" si="59"/>
        <v>0</v>
      </c>
    </row>
    <row r="130" spans="1:9" ht="93" hidden="1" x14ac:dyDescent="0.2">
      <c r="A130" s="4">
        <v>18041500</v>
      </c>
      <c r="B130" s="56" t="s">
        <v>63</v>
      </c>
      <c r="C130" s="57"/>
      <c r="D130" s="57"/>
      <c r="E130" s="36">
        <f t="shared" si="57"/>
        <v>0</v>
      </c>
      <c r="F130" s="57">
        <f t="shared" si="58"/>
        <v>0</v>
      </c>
      <c r="G130" s="57"/>
      <c r="H130" s="36">
        <f t="shared" si="17"/>
        <v>0</v>
      </c>
      <c r="I130" s="57">
        <f t="shared" si="59"/>
        <v>0</v>
      </c>
    </row>
    <row r="131" spans="1:9" ht="22.5" x14ac:dyDescent="0.2">
      <c r="A131" s="22">
        <v>19000000</v>
      </c>
      <c r="B131" s="23" t="s">
        <v>32</v>
      </c>
      <c r="C131" s="24">
        <f>C132</f>
        <v>25300</v>
      </c>
      <c r="D131" s="24">
        <f>D132</f>
        <v>32301.21</v>
      </c>
      <c r="E131" s="25">
        <f t="shared" si="57"/>
        <v>127.67276679841896</v>
      </c>
      <c r="F131" s="24">
        <f t="shared" si="58"/>
        <v>7001.2099999999991</v>
      </c>
      <c r="G131" s="24">
        <f>G132</f>
        <v>24346.2</v>
      </c>
      <c r="H131" s="25">
        <f t="shared" si="17"/>
        <v>132.67454469280625</v>
      </c>
      <c r="I131" s="24">
        <f t="shared" si="59"/>
        <v>7955.0099999999984</v>
      </c>
    </row>
    <row r="132" spans="1:9" ht="23.25" x14ac:dyDescent="0.2">
      <c r="A132" s="26">
        <v>19010000</v>
      </c>
      <c r="B132" s="30" t="s">
        <v>33</v>
      </c>
      <c r="C132" s="31">
        <f>SUM(C133:C135)</f>
        <v>25300</v>
      </c>
      <c r="D132" s="31">
        <f>SUM(D133:D135)</f>
        <v>32301.21</v>
      </c>
      <c r="E132" s="29">
        <f t="shared" si="57"/>
        <v>127.67276679841896</v>
      </c>
      <c r="F132" s="31">
        <f t="shared" si="58"/>
        <v>7001.2099999999991</v>
      </c>
      <c r="G132" s="31">
        <f>SUM(G133:G135)</f>
        <v>24346.2</v>
      </c>
      <c r="H132" s="29">
        <f t="shared" si="17"/>
        <v>132.67454469280625</v>
      </c>
      <c r="I132" s="31">
        <f t="shared" si="59"/>
        <v>7955.0099999999984</v>
      </c>
    </row>
    <row r="133" spans="1:9" ht="46.5" x14ac:dyDescent="0.2">
      <c r="A133" s="4">
        <v>19010100</v>
      </c>
      <c r="B133" s="17" t="s">
        <v>34</v>
      </c>
      <c r="C133" s="5">
        <v>14100</v>
      </c>
      <c r="D133" s="5">
        <v>18036.27</v>
      </c>
      <c r="E133" s="36">
        <f t="shared" si="57"/>
        <v>127.91680851063829</v>
      </c>
      <c r="F133" s="5">
        <f t="shared" si="58"/>
        <v>3936.2700000000004</v>
      </c>
      <c r="G133" s="5">
        <v>15081.11</v>
      </c>
      <c r="H133" s="36">
        <f t="shared" si="17"/>
        <v>119.59510937855369</v>
      </c>
      <c r="I133" s="5">
        <f t="shared" si="59"/>
        <v>2955.16</v>
      </c>
    </row>
    <row r="134" spans="1:9" ht="46.5" x14ac:dyDescent="0.2">
      <c r="A134" s="4">
        <v>19010200</v>
      </c>
      <c r="B134" s="17" t="s">
        <v>35</v>
      </c>
      <c r="C134" s="5">
        <v>11100</v>
      </c>
      <c r="D134" s="5">
        <v>14264.94</v>
      </c>
      <c r="E134" s="36">
        <f t="shared" si="57"/>
        <v>128.51297297297296</v>
      </c>
      <c r="F134" s="5">
        <f t="shared" si="58"/>
        <v>3164.9400000000005</v>
      </c>
      <c r="G134" s="5">
        <v>9519.85</v>
      </c>
      <c r="H134" s="36">
        <f t="shared" si="17"/>
        <v>149.84416771272657</v>
      </c>
      <c r="I134" s="5">
        <f t="shared" si="59"/>
        <v>4745.09</v>
      </c>
    </row>
    <row r="135" spans="1:9" ht="69.75" x14ac:dyDescent="0.2">
      <c r="A135" s="4">
        <v>19010300</v>
      </c>
      <c r="B135" s="17" t="s">
        <v>36</v>
      </c>
      <c r="C135" s="5">
        <v>100</v>
      </c>
      <c r="D135" s="5"/>
      <c r="E135" s="36">
        <f t="shared" si="57"/>
        <v>0</v>
      </c>
      <c r="F135" s="5">
        <f t="shared" si="58"/>
        <v>-100</v>
      </c>
      <c r="G135" s="5">
        <v>-254.76</v>
      </c>
      <c r="H135" s="36">
        <f t="shared" si="17"/>
        <v>0</v>
      </c>
      <c r="I135" s="5">
        <f t="shared" si="59"/>
        <v>254.76</v>
      </c>
    </row>
    <row r="136" spans="1:9" ht="22.5" x14ac:dyDescent="0.2">
      <c r="A136" s="22">
        <v>20000000</v>
      </c>
      <c r="B136" s="23" t="s">
        <v>37</v>
      </c>
      <c r="C136" s="24">
        <f>C137+C139+C144+C142</f>
        <v>10940766.600000001</v>
      </c>
      <c r="D136" s="24">
        <f>D137+D139+D144+D142</f>
        <v>2905715.84</v>
      </c>
      <c r="E136" s="25">
        <f t="shared" si="57"/>
        <v>26.558612812378239</v>
      </c>
      <c r="F136" s="24">
        <f t="shared" si="58"/>
        <v>-8035050.7600000016</v>
      </c>
      <c r="G136" s="24">
        <f>G137+G139+G144+G148</f>
        <v>10276705.779999999</v>
      </c>
      <c r="H136" s="25">
        <f t="shared" ref="H136:I170" si="64">IF(G136&lt;0,0,IF(D136&lt;0,0,IF(G136=0,0,(IF(D136=0,0,(D136/G136)*100)))))</f>
        <v>28.274778924341259</v>
      </c>
      <c r="I136" s="24">
        <f t="shared" si="59"/>
        <v>-7370989.9399999995</v>
      </c>
    </row>
    <row r="137" spans="1:9" ht="22.5" hidden="1" x14ac:dyDescent="0.2">
      <c r="A137" s="22">
        <v>21000000</v>
      </c>
      <c r="B137" s="23" t="s">
        <v>137</v>
      </c>
      <c r="C137" s="24">
        <f>C138</f>
        <v>0</v>
      </c>
      <c r="D137" s="24">
        <f>D138</f>
        <v>0</v>
      </c>
      <c r="E137" s="25">
        <f t="shared" ref="E137:E138" si="65">IF(C137=0,0,D137/C137*100)</f>
        <v>0</v>
      </c>
      <c r="F137" s="24">
        <f t="shared" ref="F137:F138" si="66">D137-C137</f>
        <v>0</v>
      </c>
      <c r="G137" s="24">
        <f>G138</f>
        <v>0</v>
      </c>
      <c r="H137" s="25">
        <f t="shared" ref="H137:H138" si="67">IF(G137&lt;0,0,IF(D137&lt;0,0,IF(G137=0,0,(IF(D137=0,0,(D137/G137)*100)))))</f>
        <v>0</v>
      </c>
      <c r="I137" s="24">
        <f t="shared" ref="I137:I138" si="68">D137-G137</f>
        <v>0</v>
      </c>
    </row>
    <row r="138" spans="1:9" ht="46.5" hidden="1" x14ac:dyDescent="0.2">
      <c r="A138" s="26">
        <v>21110000</v>
      </c>
      <c r="B138" s="27" t="s">
        <v>138</v>
      </c>
      <c r="C138" s="28">
        <v>0</v>
      </c>
      <c r="D138" s="28">
        <v>0</v>
      </c>
      <c r="E138" s="29">
        <f t="shared" si="65"/>
        <v>0</v>
      </c>
      <c r="F138" s="28">
        <f t="shared" si="66"/>
        <v>0</v>
      </c>
      <c r="G138" s="28">
        <v>0</v>
      </c>
      <c r="H138" s="29">
        <f t="shared" si="67"/>
        <v>0</v>
      </c>
      <c r="I138" s="28">
        <f t="shared" si="68"/>
        <v>0</v>
      </c>
    </row>
    <row r="139" spans="1:9" ht="22.5" hidden="1" x14ac:dyDescent="0.2">
      <c r="A139" s="22">
        <v>24000000</v>
      </c>
      <c r="B139" s="23" t="s">
        <v>49</v>
      </c>
      <c r="C139" s="24">
        <f>C140</f>
        <v>0</v>
      </c>
      <c r="D139" s="24">
        <f>D140</f>
        <v>0</v>
      </c>
      <c r="E139" s="25">
        <f t="shared" si="57"/>
        <v>0</v>
      </c>
      <c r="F139" s="24">
        <f t="shared" si="58"/>
        <v>0</v>
      </c>
      <c r="G139" s="24">
        <f>G140</f>
        <v>0</v>
      </c>
      <c r="H139" s="25">
        <f t="shared" si="64"/>
        <v>0</v>
      </c>
      <c r="I139" s="24">
        <f t="shared" si="59"/>
        <v>0</v>
      </c>
    </row>
    <row r="140" spans="1:9" ht="23.25" hidden="1" x14ac:dyDescent="0.2">
      <c r="A140" s="26">
        <v>24060000</v>
      </c>
      <c r="B140" s="27" t="s">
        <v>40</v>
      </c>
      <c r="C140" s="28">
        <f>C141</f>
        <v>0</v>
      </c>
      <c r="D140" s="28">
        <f>D141</f>
        <v>0</v>
      </c>
      <c r="E140" s="29">
        <f t="shared" si="57"/>
        <v>0</v>
      </c>
      <c r="F140" s="28">
        <f t="shared" si="58"/>
        <v>0</v>
      </c>
      <c r="G140" s="28">
        <f>G141</f>
        <v>0</v>
      </c>
      <c r="H140" s="29">
        <f t="shared" si="64"/>
        <v>0</v>
      </c>
      <c r="I140" s="28">
        <f t="shared" si="59"/>
        <v>0</v>
      </c>
    </row>
    <row r="141" spans="1:9" ht="69.75" hidden="1" x14ac:dyDescent="0.2">
      <c r="A141" s="4">
        <v>24062100</v>
      </c>
      <c r="B141" s="56" t="s">
        <v>64</v>
      </c>
      <c r="C141" s="57">
        <v>0</v>
      </c>
      <c r="D141" s="57">
        <v>0</v>
      </c>
      <c r="E141" s="36">
        <f t="shared" si="57"/>
        <v>0</v>
      </c>
      <c r="F141" s="57">
        <f t="shared" si="58"/>
        <v>0</v>
      </c>
      <c r="G141" s="57"/>
      <c r="H141" s="36">
        <f t="shared" si="64"/>
        <v>0</v>
      </c>
      <c r="I141" s="57">
        <f t="shared" si="59"/>
        <v>0</v>
      </c>
    </row>
    <row r="142" spans="1:9" ht="22.5" x14ac:dyDescent="0.2">
      <c r="A142" s="22">
        <v>21000000</v>
      </c>
      <c r="B142" s="23" t="s">
        <v>158</v>
      </c>
      <c r="C142" s="24">
        <f>C143</f>
        <v>0</v>
      </c>
      <c r="D142" s="24">
        <f>D143</f>
        <v>136392</v>
      </c>
      <c r="E142" s="25">
        <f t="shared" si="57"/>
        <v>0</v>
      </c>
      <c r="F142" s="24">
        <f t="shared" si="58"/>
        <v>136392</v>
      </c>
      <c r="G142" s="24">
        <v>0</v>
      </c>
      <c r="H142" s="25">
        <f t="shared" si="64"/>
        <v>0</v>
      </c>
      <c r="I142" s="24">
        <f t="shared" si="59"/>
        <v>136392</v>
      </c>
    </row>
    <row r="143" spans="1:9" ht="46.5" x14ac:dyDescent="0.2">
      <c r="A143" s="4">
        <v>21110000</v>
      </c>
      <c r="B143" s="56" t="s">
        <v>138</v>
      </c>
      <c r="C143" s="57">
        <v>0</v>
      </c>
      <c r="D143" s="57">
        <v>136392</v>
      </c>
      <c r="E143" s="36">
        <f t="shared" si="57"/>
        <v>0</v>
      </c>
      <c r="F143" s="57">
        <f t="shared" si="58"/>
        <v>136392</v>
      </c>
      <c r="G143" s="57">
        <v>0</v>
      </c>
      <c r="H143" s="36">
        <f t="shared" si="64"/>
        <v>0</v>
      </c>
      <c r="I143" s="57">
        <f t="shared" si="59"/>
        <v>136392</v>
      </c>
    </row>
    <row r="144" spans="1:9" ht="22.5" x14ac:dyDescent="0.2">
      <c r="A144" s="22">
        <v>25000000</v>
      </c>
      <c r="B144" s="23" t="s">
        <v>66</v>
      </c>
      <c r="C144" s="24">
        <f>C145+C146</f>
        <v>10940766.600000001</v>
      </c>
      <c r="D144" s="24">
        <f>D145+D146</f>
        <v>2769323.84</v>
      </c>
      <c r="E144" s="25">
        <f t="shared" si="57"/>
        <v>25.311972563238843</v>
      </c>
      <c r="F144" s="24">
        <f t="shared" si="58"/>
        <v>-8171442.7600000016</v>
      </c>
      <c r="G144" s="24">
        <f>G145+G146</f>
        <v>2648302.7799999998</v>
      </c>
      <c r="H144" s="25">
        <f t="shared" si="64"/>
        <v>104.56975920253349</v>
      </c>
      <c r="I144" s="24">
        <f t="shared" si="59"/>
        <v>121021.06000000006</v>
      </c>
    </row>
    <row r="145" spans="1:11" ht="46.5" x14ac:dyDescent="0.2">
      <c r="A145" s="26">
        <v>25010000</v>
      </c>
      <c r="B145" s="27" t="s">
        <v>67</v>
      </c>
      <c r="C145" s="28">
        <v>10889868.800000001</v>
      </c>
      <c r="D145" s="28">
        <v>2717626.04</v>
      </c>
      <c r="E145" s="29">
        <f t="shared" si="57"/>
        <v>24.955544367990914</v>
      </c>
      <c r="F145" s="28">
        <f t="shared" si="58"/>
        <v>-8172242.7600000007</v>
      </c>
      <c r="G145" s="28">
        <v>2069226.16</v>
      </c>
      <c r="H145" s="29">
        <f t="shared" si="64"/>
        <v>131.33537998572376</v>
      </c>
      <c r="I145" s="28">
        <f t="shared" si="59"/>
        <v>648399.88000000012</v>
      </c>
      <c r="J145" s="67"/>
      <c r="K145" s="67"/>
    </row>
    <row r="146" spans="1:11" ht="23.25" x14ac:dyDescent="0.2">
      <c r="A146" s="26">
        <v>25020000</v>
      </c>
      <c r="B146" s="27" t="s">
        <v>68</v>
      </c>
      <c r="C146" s="28">
        <v>50897.8</v>
      </c>
      <c r="D146" s="28">
        <v>51697.8</v>
      </c>
      <c r="E146" s="29">
        <f t="shared" si="57"/>
        <v>101.57177716915074</v>
      </c>
      <c r="F146" s="28">
        <f t="shared" si="58"/>
        <v>800</v>
      </c>
      <c r="G146" s="28">
        <v>579076.62</v>
      </c>
      <c r="H146" s="29">
        <f t="shared" si="64"/>
        <v>8.9276268829503085</v>
      </c>
      <c r="I146" s="28">
        <f t="shared" si="59"/>
        <v>-527378.81999999995</v>
      </c>
      <c r="J146" s="67"/>
      <c r="K146" s="67"/>
    </row>
    <row r="147" spans="1:11" ht="25.5" x14ac:dyDescent="0.2">
      <c r="A147" s="73" t="s">
        <v>86</v>
      </c>
      <c r="B147" s="74"/>
      <c r="C147" s="24">
        <f>C148+C149</f>
        <v>27249900</v>
      </c>
      <c r="D147" s="24">
        <f>D148+D149</f>
        <v>5609225.5499999998</v>
      </c>
      <c r="E147" s="25">
        <f t="shared" ref="E147:E156" si="69">IF(C147=0,0,D147/C147*100)</f>
        <v>20.584389483998105</v>
      </c>
      <c r="F147" s="24">
        <f t="shared" ref="F147:F156" si="70">D147-C147</f>
        <v>-21640674.449999999</v>
      </c>
      <c r="G147" s="24">
        <f>G148+G149</f>
        <v>25108802.199999999</v>
      </c>
      <c r="H147" s="25">
        <f t="shared" si="64"/>
        <v>22.339677955645371</v>
      </c>
      <c r="I147" s="24">
        <f t="shared" ref="I147:I156" si="71">D147-G147</f>
        <v>-19499576.649999999</v>
      </c>
    </row>
    <row r="148" spans="1:11" ht="46.5" x14ac:dyDescent="0.2">
      <c r="A148" s="26">
        <v>24170000</v>
      </c>
      <c r="B148" s="27" t="s">
        <v>65</v>
      </c>
      <c r="C148" s="28">
        <v>0</v>
      </c>
      <c r="D148" s="28">
        <v>0</v>
      </c>
      <c r="E148" s="29">
        <f t="shared" si="69"/>
        <v>0</v>
      </c>
      <c r="F148" s="28">
        <f t="shared" si="70"/>
        <v>0</v>
      </c>
      <c r="G148" s="28">
        <v>7628403</v>
      </c>
      <c r="H148" s="29">
        <f t="shared" si="64"/>
        <v>0</v>
      </c>
      <c r="I148" s="28">
        <f t="shared" si="71"/>
        <v>-7628403</v>
      </c>
    </row>
    <row r="149" spans="1:11" ht="22.5" x14ac:dyDescent="0.2">
      <c r="A149" s="22">
        <v>30000000</v>
      </c>
      <c r="B149" s="23" t="s">
        <v>69</v>
      </c>
      <c r="C149" s="24">
        <f>C150+C154+C152</f>
        <v>27249900</v>
      </c>
      <c r="D149" s="24">
        <f>D150+D154+D152</f>
        <v>5609225.5499999998</v>
      </c>
      <c r="E149" s="25">
        <f t="shared" si="69"/>
        <v>20.584389483998105</v>
      </c>
      <c r="F149" s="24">
        <f t="shared" si="70"/>
        <v>-21640674.449999999</v>
      </c>
      <c r="G149" s="24">
        <f>G150+G154</f>
        <v>17480399.199999999</v>
      </c>
      <c r="H149" s="25">
        <f t="shared" si="64"/>
        <v>32.088658192657292</v>
      </c>
      <c r="I149" s="24">
        <f t="shared" si="71"/>
        <v>-11871173.649999999</v>
      </c>
    </row>
    <row r="150" spans="1:11" ht="22.5" hidden="1" x14ac:dyDescent="0.2">
      <c r="A150" s="22">
        <v>31000000</v>
      </c>
      <c r="B150" s="23" t="s">
        <v>83</v>
      </c>
      <c r="C150" s="24">
        <f>C151</f>
        <v>0</v>
      </c>
      <c r="D150" s="24">
        <f>D151</f>
        <v>0</v>
      </c>
      <c r="E150" s="25">
        <f t="shared" si="69"/>
        <v>0</v>
      </c>
      <c r="F150" s="24">
        <f t="shared" si="70"/>
        <v>0</v>
      </c>
      <c r="G150" s="24">
        <f>G151</f>
        <v>0</v>
      </c>
      <c r="H150" s="25">
        <f t="shared" si="64"/>
        <v>0</v>
      </c>
      <c r="I150" s="24">
        <f t="shared" si="71"/>
        <v>0</v>
      </c>
    </row>
    <row r="151" spans="1:11" ht="46.5" hidden="1" x14ac:dyDescent="0.2">
      <c r="A151" s="26">
        <v>31030000</v>
      </c>
      <c r="B151" s="27" t="s">
        <v>84</v>
      </c>
      <c r="C151" s="28">
        <v>0</v>
      </c>
      <c r="D151" s="28">
        <v>0</v>
      </c>
      <c r="E151" s="29">
        <f t="shared" si="69"/>
        <v>0</v>
      </c>
      <c r="F151" s="28">
        <f t="shared" si="70"/>
        <v>0</v>
      </c>
      <c r="G151" s="28">
        <v>0</v>
      </c>
      <c r="H151" s="29">
        <f t="shared" si="64"/>
        <v>0</v>
      </c>
      <c r="I151" s="28">
        <f t="shared" si="71"/>
        <v>0</v>
      </c>
    </row>
    <row r="152" spans="1:11" ht="23.25" x14ac:dyDescent="0.2">
      <c r="A152" s="26">
        <v>31000000</v>
      </c>
      <c r="B152" s="27" t="s">
        <v>83</v>
      </c>
      <c r="C152" s="28">
        <f>C153</f>
        <v>3000000</v>
      </c>
      <c r="D152" s="28">
        <f>D153</f>
        <v>0</v>
      </c>
      <c r="E152" s="29">
        <f t="shared" si="69"/>
        <v>0</v>
      </c>
      <c r="F152" s="28">
        <f t="shared" si="70"/>
        <v>-3000000</v>
      </c>
      <c r="G152" s="28">
        <v>0</v>
      </c>
      <c r="H152" s="29">
        <f t="shared" si="64"/>
        <v>0</v>
      </c>
      <c r="I152" s="28">
        <f t="shared" si="71"/>
        <v>0</v>
      </c>
    </row>
    <row r="153" spans="1:11" ht="46.5" x14ac:dyDescent="0.2">
      <c r="A153" s="26">
        <v>31030000</v>
      </c>
      <c r="B153" s="27" t="s">
        <v>84</v>
      </c>
      <c r="C153" s="28">
        <v>3000000</v>
      </c>
      <c r="D153" s="28">
        <v>0</v>
      </c>
      <c r="E153" s="29">
        <f t="shared" si="69"/>
        <v>0</v>
      </c>
      <c r="F153" s="28">
        <f t="shared" si="70"/>
        <v>-3000000</v>
      </c>
      <c r="G153" s="28">
        <v>0</v>
      </c>
      <c r="H153" s="29">
        <f t="shared" si="64"/>
        <v>0</v>
      </c>
      <c r="I153" s="28">
        <f t="shared" si="71"/>
        <v>0</v>
      </c>
    </row>
    <row r="154" spans="1:11" ht="22.5" x14ac:dyDescent="0.2">
      <c r="A154" s="22">
        <v>33000000</v>
      </c>
      <c r="B154" s="23" t="s">
        <v>70</v>
      </c>
      <c r="C154" s="24">
        <f>C155</f>
        <v>24249900</v>
      </c>
      <c r="D154" s="24">
        <f>D155</f>
        <v>5609225.5499999998</v>
      </c>
      <c r="E154" s="25">
        <f t="shared" si="69"/>
        <v>23.130922395556269</v>
      </c>
      <c r="F154" s="24">
        <f t="shared" si="70"/>
        <v>-18640674.449999999</v>
      </c>
      <c r="G154" s="24">
        <f>G155</f>
        <v>17480399.199999999</v>
      </c>
      <c r="H154" s="25">
        <f t="shared" si="64"/>
        <v>32.088658192657292</v>
      </c>
      <c r="I154" s="24">
        <f t="shared" si="71"/>
        <v>-11871173.649999999</v>
      </c>
    </row>
    <row r="155" spans="1:11" ht="23.25" x14ac:dyDescent="0.2">
      <c r="A155" s="26">
        <v>33010000</v>
      </c>
      <c r="B155" s="27" t="s">
        <v>71</v>
      </c>
      <c r="C155" s="28">
        <f>C156</f>
        <v>24249900</v>
      </c>
      <c r="D155" s="28">
        <f>D156</f>
        <v>5609225.5499999998</v>
      </c>
      <c r="E155" s="29">
        <f t="shared" si="69"/>
        <v>23.130922395556269</v>
      </c>
      <c r="F155" s="28">
        <f t="shared" si="70"/>
        <v>-18640674.449999999</v>
      </c>
      <c r="G155" s="28">
        <f>G156</f>
        <v>17480399.199999999</v>
      </c>
      <c r="H155" s="29">
        <f t="shared" si="64"/>
        <v>32.088658192657292</v>
      </c>
      <c r="I155" s="28">
        <f t="shared" si="71"/>
        <v>-11871173.649999999</v>
      </c>
    </row>
    <row r="156" spans="1:11" ht="69.75" x14ac:dyDescent="0.2">
      <c r="A156" s="4">
        <v>33010100</v>
      </c>
      <c r="B156" s="56" t="s">
        <v>72</v>
      </c>
      <c r="C156" s="57">
        <v>24249900</v>
      </c>
      <c r="D156" s="57">
        <v>5609225.5499999998</v>
      </c>
      <c r="E156" s="36">
        <f t="shared" si="69"/>
        <v>23.130922395556269</v>
      </c>
      <c r="F156" s="57">
        <f t="shared" si="70"/>
        <v>-18640674.449999999</v>
      </c>
      <c r="G156" s="57">
        <v>17480399.199999999</v>
      </c>
      <c r="H156" s="36">
        <f t="shared" si="64"/>
        <v>32.088658192657292</v>
      </c>
      <c r="I156" s="57">
        <f t="shared" si="71"/>
        <v>-11871173.649999999</v>
      </c>
    </row>
    <row r="157" spans="1:11" ht="22.5" hidden="1" x14ac:dyDescent="0.2">
      <c r="A157" s="22">
        <v>40000000</v>
      </c>
      <c r="B157" s="34" t="s">
        <v>50</v>
      </c>
      <c r="C157" s="24">
        <f t="shared" ref="C157:D159" si="72">C158</f>
        <v>0</v>
      </c>
      <c r="D157" s="24">
        <f t="shared" si="72"/>
        <v>0</v>
      </c>
      <c r="E157" s="25">
        <f t="shared" ref="E157:E166" si="73">IF(C157=0,0,D157/C157*100)</f>
        <v>0</v>
      </c>
      <c r="F157" s="24">
        <f t="shared" ref="F157:F166" si="74">D157-C157</f>
        <v>0</v>
      </c>
      <c r="G157" s="24">
        <f>G158</f>
        <v>0</v>
      </c>
      <c r="H157" s="25">
        <f t="shared" si="64"/>
        <v>0</v>
      </c>
      <c r="I157" s="24">
        <f t="shared" ref="I157:I166" si="75">D157-G157</f>
        <v>0</v>
      </c>
    </row>
    <row r="158" spans="1:11" ht="22.5" hidden="1" x14ac:dyDescent="0.2">
      <c r="A158" s="22">
        <v>41000000</v>
      </c>
      <c r="B158" s="34" t="s">
        <v>51</v>
      </c>
      <c r="C158" s="24">
        <f t="shared" si="72"/>
        <v>0</v>
      </c>
      <c r="D158" s="24">
        <f t="shared" si="72"/>
        <v>0</v>
      </c>
      <c r="E158" s="25">
        <f t="shared" si="73"/>
        <v>0</v>
      </c>
      <c r="F158" s="24">
        <f t="shared" si="74"/>
        <v>0</v>
      </c>
      <c r="G158" s="24">
        <f>G159</f>
        <v>0</v>
      </c>
      <c r="H158" s="25">
        <f t="shared" si="64"/>
        <v>0</v>
      </c>
      <c r="I158" s="24">
        <f t="shared" si="75"/>
        <v>0</v>
      </c>
    </row>
    <row r="159" spans="1:11" ht="23.25" hidden="1" x14ac:dyDescent="0.2">
      <c r="A159" s="26">
        <v>41030000</v>
      </c>
      <c r="B159" s="30" t="s">
        <v>54</v>
      </c>
      <c r="C159" s="28">
        <f t="shared" si="72"/>
        <v>0</v>
      </c>
      <c r="D159" s="28">
        <f t="shared" si="72"/>
        <v>0</v>
      </c>
      <c r="E159" s="29">
        <f t="shared" si="73"/>
        <v>0</v>
      </c>
      <c r="F159" s="28">
        <f t="shared" si="74"/>
        <v>0</v>
      </c>
      <c r="G159" s="28">
        <f>G160</f>
        <v>0</v>
      </c>
      <c r="H159" s="29">
        <f t="shared" si="64"/>
        <v>0</v>
      </c>
      <c r="I159" s="28">
        <f t="shared" si="75"/>
        <v>0</v>
      </c>
    </row>
    <row r="160" spans="1:11" ht="46.5" hidden="1" x14ac:dyDescent="0.2">
      <c r="A160" s="4">
        <v>41031400</v>
      </c>
      <c r="B160" s="17" t="s">
        <v>142</v>
      </c>
      <c r="C160" s="57"/>
      <c r="D160" s="57"/>
      <c r="E160" s="36">
        <f t="shared" si="73"/>
        <v>0</v>
      </c>
      <c r="F160" s="57">
        <f t="shared" si="74"/>
        <v>0</v>
      </c>
      <c r="G160" s="57">
        <v>0</v>
      </c>
      <c r="H160" s="36">
        <f t="shared" si="64"/>
        <v>0</v>
      </c>
      <c r="I160" s="57">
        <f t="shared" si="75"/>
        <v>0</v>
      </c>
    </row>
    <row r="161" spans="1:9" ht="23.25" x14ac:dyDescent="0.2">
      <c r="A161" s="4">
        <v>40000000</v>
      </c>
      <c r="B161" s="17" t="s">
        <v>50</v>
      </c>
      <c r="C161" s="57">
        <f t="shared" ref="C161:D163" si="76">C162</f>
        <v>16675049</v>
      </c>
      <c r="D161" s="57">
        <f t="shared" si="76"/>
        <v>0</v>
      </c>
      <c r="E161" s="36">
        <f t="shared" si="73"/>
        <v>0</v>
      </c>
      <c r="F161" s="57">
        <f t="shared" si="74"/>
        <v>-16675049</v>
      </c>
      <c r="G161" s="57">
        <v>0</v>
      </c>
      <c r="H161" s="36">
        <f t="shared" si="64"/>
        <v>0</v>
      </c>
      <c r="I161" s="36">
        <f t="shared" si="64"/>
        <v>0</v>
      </c>
    </row>
    <row r="162" spans="1:9" ht="23.25" x14ac:dyDescent="0.2">
      <c r="A162" s="4">
        <v>41000000</v>
      </c>
      <c r="B162" s="17" t="s">
        <v>51</v>
      </c>
      <c r="C162" s="57">
        <f t="shared" si="76"/>
        <v>16675049</v>
      </c>
      <c r="D162" s="57">
        <f t="shared" si="76"/>
        <v>0</v>
      </c>
      <c r="E162" s="36">
        <f t="shared" si="73"/>
        <v>0</v>
      </c>
      <c r="F162" s="57">
        <f t="shared" si="74"/>
        <v>-16675049</v>
      </c>
      <c r="G162" s="57">
        <v>0</v>
      </c>
      <c r="H162" s="36">
        <f t="shared" si="64"/>
        <v>0</v>
      </c>
      <c r="I162" s="36">
        <f t="shared" si="64"/>
        <v>0</v>
      </c>
    </row>
    <row r="163" spans="1:9" ht="23.25" x14ac:dyDescent="0.2">
      <c r="A163" s="4">
        <v>41050000</v>
      </c>
      <c r="B163" s="17" t="s">
        <v>125</v>
      </c>
      <c r="C163" s="57">
        <f t="shared" si="76"/>
        <v>16675049</v>
      </c>
      <c r="D163" s="57">
        <f t="shared" si="76"/>
        <v>0</v>
      </c>
      <c r="E163" s="36">
        <f t="shared" si="73"/>
        <v>0</v>
      </c>
      <c r="F163" s="57">
        <f t="shared" si="74"/>
        <v>-16675049</v>
      </c>
      <c r="G163" s="57">
        <v>0</v>
      </c>
      <c r="H163" s="36">
        <f t="shared" si="64"/>
        <v>0</v>
      </c>
      <c r="I163" s="36">
        <f t="shared" si="64"/>
        <v>0</v>
      </c>
    </row>
    <row r="164" spans="1:9" ht="23.25" x14ac:dyDescent="0.2">
      <c r="A164" s="4">
        <v>41053900</v>
      </c>
      <c r="B164" s="17" t="s">
        <v>122</v>
      </c>
      <c r="C164" s="57">
        <v>16675049</v>
      </c>
      <c r="D164" s="57">
        <v>0</v>
      </c>
      <c r="E164" s="36">
        <f t="shared" ref="E164" si="77">IF(C164=0,0,D164/C164*100)</f>
        <v>0</v>
      </c>
      <c r="F164" s="57">
        <f t="shared" si="74"/>
        <v>-16675049</v>
      </c>
      <c r="G164" s="57">
        <v>0</v>
      </c>
      <c r="H164" s="36">
        <f t="shared" si="64"/>
        <v>0</v>
      </c>
      <c r="I164" s="57">
        <f t="shared" ref="I164" si="78">D164-G164</f>
        <v>0</v>
      </c>
    </row>
    <row r="165" spans="1:9" ht="22.5" x14ac:dyDescent="0.2">
      <c r="A165" s="22">
        <v>50000000</v>
      </c>
      <c r="B165" s="23" t="s">
        <v>73</v>
      </c>
      <c r="C165" s="24">
        <f>C166</f>
        <v>1625100</v>
      </c>
      <c r="D165" s="24">
        <f>D166</f>
        <v>2800215.15</v>
      </c>
      <c r="E165" s="25">
        <f t="shared" si="73"/>
        <v>172.31032859516338</v>
      </c>
      <c r="F165" s="24">
        <f t="shared" si="74"/>
        <v>1175115.1499999999</v>
      </c>
      <c r="G165" s="24">
        <f>G166</f>
        <v>2483755.04</v>
      </c>
      <c r="H165" s="25">
        <f t="shared" si="64"/>
        <v>112.74119649093896</v>
      </c>
      <c r="I165" s="24">
        <f t="shared" si="75"/>
        <v>316460.10999999987</v>
      </c>
    </row>
    <row r="166" spans="1:9" ht="69.75" x14ac:dyDescent="0.2">
      <c r="A166" s="4">
        <v>50110000</v>
      </c>
      <c r="B166" s="56" t="s">
        <v>74</v>
      </c>
      <c r="C166" s="57">
        <v>1625100</v>
      </c>
      <c r="D166" s="57">
        <v>2800215.15</v>
      </c>
      <c r="E166" s="36">
        <f t="shared" si="73"/>
        <v>172.31032859516338</v>
      </c>
      <c r="F166" s="57">
        <f t="shared" si="74"/>
        <v>1175115.1499999999</v>
      </c>
      <c r="G166" s="57">
        <v>2483755.04</v>
      </c>
      <c r="H166" s="36">
        <f t="shared" si="64"/>
        <v>112.74119649093896</v>
      </c>
      <c r="I166" s="57">
        <f t="shared" si="75"/>
        <v>316460.10999999987</v>
      </c>
    </row>
    <row r="167" spans="1:9" ht="23.25" x14ac:dyDescent="0.2">
      <c r="A167" s="70" t="s">
        <v>153</v>
      </c>
      <c r="B167" s="71"/>
      <c r="C167" s="24">
        <f>C124+C136+C165+C147</f>
        <v>39841066.600000001</v>
      </c>
      <c r="D167" s="24">
        <f>D124+D136+D165+D147</f>
        <v>11347457.75</v>
      </c>
      <c r="E167" s="25">
        <f>IF(C167=0,0,D167/C167*100)</f>
        <v>28.48181215610327</v>
      </c>
      <c r="F167" s="24">
        <f>D167-C167</f>
        <v>-28493608.850000001</v>
      </c>
      <c r="G167" s="24">
        <f>G124+G136+G165+G154</f>
        <v>30265206.219999999</v>
      </c>
      <c r="H167" s="25">
        <f t="shared" si="64"/>
        <v>37.493409651711936</v>
      </c>
      <c r="I167" s="24">
        <f>D167-G167</f>
        <v>-18917748.469999999</v>
      </c>
    </row>
    <row r="168" spans="1:9" ht="23.25" x14ac:dyDescent="0.2">
      <c r="A168" s="70" t="s">
        <v>78</v>
      </c>
      <c r="B168" s="71"/>
      <c r="C168" s="24">
        <f>C167+C157+C161</f>
        <v>56516115.600000001</v>
      </c>
      <c r="D168" s="24">
        <f>D167+D157+D161</f>
        <v>11347457.75</v>
      </c>
      <c r="E168" s="25">
        <f>IF(C168=0,0,D168/C168*100)</f>
        <v>20.078269055702762</v>
      </c>
      <c r="F168" s="24">
        <f>D168-C168</f>
        <v>-45168657.850000001</v>
      </c>
      <c r="G168" s="24">
        <f>G167+G157</f>
        <v>30265206.219999999</v>
      </c>
      <c r="H168" s="25">
        <f t="shared" si="64"/>
        <v>37.493409651711936</v>
      </c>
      <c r="I168" s="24">
        <f>D168-G168</f>
        <v>-18917748.469999999</v>
      </c>
    </row>
    <row r="169" spans="1:9" ht="23.25" x14ac:dyDescent="0.2">
      <c r="A169" s="68" t="s">
        <v>79</v>
      </c>
      <c r="B169" s="69"/>
      <c r="C169" s="32">
        <f>C167+C121</f>
        <v>130479066.59999999</v>
      </c>
      <c r="D169" s="32">
        <f>D167+D121</f>
        <v>124880173.22999999</v>
      </c>
      <c r="E169" s="33">
        <f>IF(C169=0,0,D169/C169*100)</f>
        <v>95.708971932513805</v>
      </c>
      <c r="F169" s="32">
        <f>D169-C169</f>
        <v>-5598893.3700000048</v>
      </c>
      <c r="G169" s="32">
        <f>G167+G121</f>
        <v>98826325.379999995</v>
      </c>
      <c r="H169" s="33">
        <f t="shared" si="64"/>
        <v>126.36326682168904</v>
      </c>
      <c r="I169" s="32">
        <f>D169-G169</f>
        <v>26053847.849999994</v>
      </c>
    </row>
    <row r="170" spans="1:9" ht="23.25" x14ac:dyDescent="0.2">
      <c r="A170" s="68" t="s">
        <v>80</v>
      </c>
      <c r="B170" s="69"/>
      <c r="C170" s="32">
        <f>C168+C122</f>
        <v>188151746.59999999</v>
      </c>
      <c r="D170" s="32">
        <f>D168+D122</f>
        <v>165423260.22999999</v>
      </c>
      <c r="E170" s="33">
        <f>IF(C170=0,0,D170/C170*100)</f>
        <v>87.920130011697694</v>
      </c>
      <c r="F170" s="32">
        <f>D170-C170</f>
        <v>-22728486.370000005</v>
      </c>
      <c r="G170" s="32">
        <f>G168+G122</f>
        <v>133202570.38</v>
      </c>
      <c r="H170" s="33">
        <f t="shared" si="64"/>
        <v>124.18924031126492</v>
      </c>
      <c r="I170" s="32">
        <f>D170-G170</f>
        <v>32220689.849999994</v>
      </c>
    </row>
    <row r="172" spans="1:9" ht="22.5" x14ac:dyDescent="0.3">
      <c r="B172" s="60" t="s">
        <v>162</v>
      </c>
      <c r="F172" s="63" t="s">
        <v>163</v>
      </c>
      <c r="G172" s="63"/>
    </row>
    <row r="174" spans="1:9" ht="27.75" x14ac:dyDescent="0.4">
      <c r="A174" s="6"/>
      <c r="B174" s="58" t="s">
        <v>160</v>
      </c>
      <c r="C174" s="61"/>
      <c r="D174" s="62"/>
      <c r="E174" s="7"/>
      <c r="F174" s="7"/>
      <c r="H174" s="15"/>
      <c r="I174" s="6"/>
    </row>
    <row r="175" spans="1:9" ht="18.75" x14ac:dyDescent="0.3">
      <c r="B175" s="59" t="s">
        <v>161</v>
      </c>
      <c r="G175" s="19"/>
    </row>
    <row r="891" spans="1:4" x14ac:dyDescent="0.2">
      <c r="A891" s="11"/>
      <c r="B891" s="11"/>
      <c r="C891" s="11"/>
      <c r="D891" s="12"/>
    </row>
    <row r="894" spans="1:4" x14ac:dyDescent="0.2">
      <c r="A894" s="11"/>
      <c r="B894" s="11"/>
      <c r="C894" s="11"/>
      <c r="D894" s="12"/>
    </row>
    <row r="897" spans="1:4" x14ac:dyDescent="0.2">
      <c r="A897" s="11"/>
      <c r="B897" s="11"/>
      <c r="C897" s="11"/>
      <c r="D897" s="12"/>
    </row>
    <row r="900" spans="1:4" x14ac:dyDescent="0.2">
      <c r="A900" s="11"/>
      <c r="B900" s="11"/>
      <c r="C900" s="11"/>
      <c r="D900" s="12"/>
    </row>
    <row r="903" spans="1:4" x14ac:dyDescent="0.2">
      <c r="A903" s="11"/>
      <c r="B903" s="11"/>
      <c r="C903" s="11"/>
      <c r="D903" s="12"/>
    </row>
    <row r="906" spans="1:4" x14ac:dyDescent="0.2">
      <c r="A906" s="11"/>
      <c r="B906" s="11"/>
      <c r="C906" s="11"/>
      <c r="D906" s="12"/>
    </row>
    <row r="909" spans="1:4" x14ac:dyDescent="0.2">
      <c r="A909" s="11"/>
      <c r="B909" s="11"/>
      <c r="C909" s="11"/>
      <c r="D909" s="12"/>
    </row>
    <row r="912" spans="1:4" x14ac:dyDescent="0.2">
      <c r="A912" s="11"/>
      <c r="B912" s="11"/>
      <c r="C912" s="11"/>
      <c r="D912" s="12"/>
    </row>
    <row r="915" spans="1:4" x14ac:dyDescent="0.2">
      <c r="A915" s="11"/>
      <c r="B915" s="11"/>
      <c r="C915" s="11"/>
      <c r="D915" s="12"/>
    </row>
    <row r="918" spans="1:4" x14ac:dyDescent="0.2">
      <c r="A918" s="11"/>
      <c r="B918" s="11"/>
      <c r="C918" s="11"/>
      <c r="D918" s="12"/>
    </row>
  </sheetData>
  <mergeCells count="14">
    <mergeCell ref="J145:K146"/>
    <mergeCell ref="A170:B170"/>
    <mergeCell ref="A121:B121"/>
    <mergeCell ref="A122:B122"/>
    <mergeCell ref="A123:I123"/>
    <mergeCell ref="A169:B169"/>
    <mergeCell ref="A168:B168"/>
    <mergeCell ref="A167:B167"/>
    <mergeCell ref="A147:B147"/>
    <mergeCell ref="C174:D174"/>
    <mergeCell ref="F172:G172"/>
    <mergeCell ref="G1:I1"/>
    <mergeCell ref="A6:I6"/>
    <mergeCell ref="A2:I2"/>
  </mergeCells>
  <phoneticPr fontId="4" type="noConversion"/>
  <printOptions horizontalCentered="1"/>
  <pageMargins left="0.39370078740157483" right="0.39370078740157483" top="0.19685039370078741" bottom="0.19685039370078741" header="0" footer="0"/>
  <pageSetup paperSize="9" scale="28" fitToHeight="2"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1</vt:i4>
      </vt:variant>
    </vt:vector>
  </HeadingPairs>
  <TitlesOfParts>
    <vt:vector size="3" baseType="lpstr">
      <vt:lpstr>Лист1</vt:lpstr>
      <vt:lpstr>Лист2</vt:lpstr>
      <vt:lpstr>Лист1!Область_друку</vt:lpstr>
    </vt:vector>
  </TitlesOfParts>
  <Company>MoBIL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Николай Носок</dc:creator>
  <cp:lastModifiedBy>User</cp:lastModifiedBy>
  <cp:lastPrinted>2021-05-11T13:03:31Z</cp:lastPrinted>
  <dcterms:created xsi:type="dcterms:W3CDTF">2015-03-17T09:12:19Z</dcterms:created>
  <dcterms:modified xsi:type="dcterms:W3CDTF">2021-05-11T13:03:39Z</dcterms:modified>
</cp:coreProperties>
</file>